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agmo_nanoq_gl/Documents/Skrivebord/Hjemmeside-imut ikkussassat/Englsih/"/>
    </mc:Choice>
  </mc:AlternateContent>
  <xr:revisionPtr revIDLastSave="0" documentId="8_{1AACFC7E-9A26-47FC-BC67-4C52922D7A3C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8950" yWindow="3290" windowWidth="25610" windowHeight="1546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2" l="1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Y35" i="2" l="1"/>
  <c r="T35" i="2" s="1"/>
  <c r="U35" i="2" s="1"/>
  <c r="K212" i="2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U65" i="2"/>
  <c r="AA66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<sst xmlns="http://schemas.openxmlformats.org/spreadsheetml/2006/main" count="1487" uniqueCount="363">
  <si>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</si>
  <si>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</si>
  <si>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</si>
  <si>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</si>
  <si>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</si>
  <si>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</si>
  <si>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</si>
  <si>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</si>
  <si>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</si>
  <si>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</si>
  <si>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</si>
  <si>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</si>
  <si>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</si>
  <si>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</si>
  <si>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</si>
  <si>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</si>
  <si>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</si>
  <si>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</si>
  <si>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</si>
  <si>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</si>
  <si>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</si>
  <si>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</si>
  <si>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</si>
  <si>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</si>
  <si>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</si>
  <si>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</si>
  <si>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</si>
  <si>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</si>
  <si>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</si>
  <si>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</si>
  <si>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</si>
  <si>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</si>
  <si>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</si>
  <si>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</si>
  <si>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</si>
  <si>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</si>
  <si>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</si>
  <si>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</si>
  <si>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</si>
  <si>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</si>
  <si>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</si>
  <si>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</si>
  <si>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</si>
  <si>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</si>
  <si>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</si>
  <si>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</si>
  <si>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</si>
  <si>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</si>
  <si>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</si>
  <si>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</si>
  <si>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</si>
  <si>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</si>
  <si>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</si>
  <si>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</si>
  <si>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</si>
  <si>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</si>
  <si>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</si>
  <si>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</si>
  <si>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</si>
  <si>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</si>
  <si>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</si>
  <si>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</si>
  <si>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</si>
  <si>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</si>
  <si>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</si>
  <si>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</si>
  <si>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</si>
  <si>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</si>
  <si>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</si>
  <si>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</si>
  <si>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</si>
  <si>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</si>
  <si>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</si>
  <si>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</si>
  <si>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</si>
  <si>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</si>
  <si>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</si>
  <si>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</si>
  <si>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</si>
  <si>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</si>
  <si>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</si>
  <si>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</si>
  <si>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</si>
  <si>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</si>
  <si>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</si>
  <si>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</si>
  <si>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</si>
  <si>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</si>
  <si>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</si>
  <si>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</si>
  <si>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</si>
  <si>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</si>
  <si>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</si>
  <si>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</si>
  <si>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</si>
  <si>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</si>
  <si>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</si>
  <si>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</si>
  <si>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</si>
  <si>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</si>
  <si>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</si>
  <si>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</si>
  <si>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</si>
  <si>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</si>
  <si>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</si>
  <si>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</si>
  <si>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</si>
  <si>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</si>
  <si>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</si>
  <si>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</si>
  <si>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</si>
  <si>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</si>
  <si>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</si>
  <si>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</si>
  <si>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</si>
  <si>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</si>
  <si>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</si>
  <si>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</si>
  <si>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</si>
  <si>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</si>
  <si>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</si>
  <si>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</si>
  <si>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</si>
  <si>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</si>
  <si>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</si>
  <si>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</si>
  <si>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</si>
  <si>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</si>
  <si>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</si>
  <si>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</si>
  <si>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</si>
  <si>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</si>
  <si>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</si>
  <si>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</si>
  <si>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</si>
  <si>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</si>
  <si>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</si>
  <si>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</si>
  <si>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</si>
  <si>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</si>
  <si>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</si>
  <si>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</si>
  <si>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</si>
  <si>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</si>
  <si>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</si>
  <si>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</si>
  <si>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</si>
  <si>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</si>
  <si>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</si>
  <si>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</si>
  <si>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</si>
  <si>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</si>
  <si>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</si>
  <si>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</si>
  <si>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</si>
  <si>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</si>
  <si>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</si>
  <si>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</si>
  <si>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</si>
  <si>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</si>
  <si>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</si>
  <si>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</si>
  <si>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</si>
  <si>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</si>
  <si>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</si>
  <si>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</si>
  <si>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</si>
  <si>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</si>
  <si>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</si>
  <si>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</si>
  <si>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</si>
  <si>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</si>
  <si>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</si>
  <si>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</si>
  <si>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</si>
  <si>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</si>
  <si>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</si>
  <si>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</si>
  <si>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</si>
  <si>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</si>
  <si>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</si>
  <si>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</si>
  <si>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</si>
  <si>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</si>
  <si>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</si>
  <si>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</si>
  <si>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</si>
  <si>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</si>
  <si>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</si>
  <si>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</si>
  <si>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</si>
  <si>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</si>
  <si>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</si>
  <si>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</si>
  <si>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</si>
  <si>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</si>
  <si>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</si>
  <si>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</si>
  <si>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</si>
  <si>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</si>
  <si>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</si>
  <si>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</si>
  <si>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</si>
  <si>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</si>
  <si>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</si>
  <si>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</si>
  <si>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</si>
  <si>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</si>
  <si>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</si>
  <si>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</si>
  <si>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</si>
  <si>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</si>
  <si>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</si>
  <si>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</si>
  <si>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</si>
  <si>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</si>
  <si>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</si>
  <si>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</si>
  <si>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</si>
  <si>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</si>
  <si>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</si>
  <si>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</si>
  <si>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</si>
  <si>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</si>
  <si>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</si>
  <si>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</si>
  <si>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</si>
  <si>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</si>
  <si>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</si>
  <si>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</si>
  <si>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</si>
  <si>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</si>
  <si>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</si>
  <si>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</si>
  <si>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</si>
  <si>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</si>
  <si>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</si>
  <si>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</si>
  <si>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</si>
  <si>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</si>
  <si>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</si>
  <si>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</si>
  <si>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</si>
  <si>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</si>
  <si>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</si>
  <si>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</si>
  <si>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</si>
  <si>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</si>
  <si>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</si>
  <si>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</si>
  <si>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</si>
  <si>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</si>
  <si>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</si>
  <si>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</si>
  <si>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</si>
  <si>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</si>
  <si>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</si>
  <si>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</si>
  <si>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</si>
  <si>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</si>
  <si>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</si>
  <si>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</si>
  <si>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</si>
  <si>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</si>
  <si>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</si>
  <si>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</si>
  <si>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</si>
  <si>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</si>
  <si>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</si>
  <si>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</si>
  <si>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</si>
  <si>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</si>
  <si>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</si>
  <si>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</si>
  <si>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</si>
  <si>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</si>
  <si>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</si>
  <si>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</si>
  <si>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</si>
  <si>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</si>
  <si>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</si>
  <si>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</si>
  <si>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</si>
  <si>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</si>
  <si>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</si>
  <si>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</si>
  <si>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</si>
  <si>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</si>
  <si>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</si>
  <si>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</si>
  <si>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</si>
  <si>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</si>
  <si>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</si>
  <si>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</si>
  <si>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</si>
  <si>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</si>
  <si>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</si>
  <si>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</si>
  <si>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</si>
  <si>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</si>
  <si>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</si>
  <si>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</si>
  <si>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</si>
  <si>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</si>
  <si>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</si>
  <si>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</si>
  <si>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</si>
  <si>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</si>
  <si>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</si>
  <si>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</si>
  <si>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</si>
  <si>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</si>
  <si>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</si>
  <si>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</si>
  <si>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</si>
  <si>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</si>
  <si>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</si>
  <si>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</si>
  <si>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</si>
  <si>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</si>
  <si>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</si>
  <si>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</si>
  <si>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</si>
  <si>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</si>
  <si>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</si>
  <si>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</si>
  <si>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</si>
  <si>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</si>
  <si>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</si>
  <si>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</si>
  <si>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</si>
  <si>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</si>
  <si>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</si>
  <si>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</si>
  <si>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</si>
  <si>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</si>
  <si>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</si>
  <si>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</si>
  <si>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</si>
  <si>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</si>
  <si>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</si>
  <si>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</si>
  <si>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</si>
  <si>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</si>
  <si>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</si>
  <si>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</si>
  <si>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</si>
  <si>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</si>
  <si>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</si>
  <si>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</si>
  <si>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</si>
  <si>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</si>
  <si>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</si>
  <si>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</si>
  <si>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</si>
  <si>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</si>
  <si>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</si>
  <si>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</si>
  <si>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</si>
  <si>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</si>
  <si>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</si>
  <si>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Full</t>
  </si>
  <si>
    <t>Valutakurser (nationalbanken.dk)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</si>
</sst>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0" fontId="12" fillId="0" borderId="12" xfId="0" applyFont="1" applyBorder="1"/>
    <xf numFmtId="0" fontId="12" fillId="0" borderId="14" xfId="0" applyFont="1" applyBorder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9" fillId="3" borderId="0" xfId="0" applyFont="1" applyFill="1" applyAlignment="1">
      <alignment horizont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6953125" defaultRowHeight="15" customHeight="1" x14ac:dyDescent="0.35"/>
  <cols>
    <col min="1" max="1" width="1" customWidth="1"/>
    <col min="2" max="2" width="7" customWidth="1"/>
    <col min="3" max="3" width="25" customWidth="1"/>
    <col min="4" max="4" width="3.453125" customWidth="1"/>
    <col min="5" max="9" width="9.1796875" customWidth="1"/>
    <col min="10" max="10" width="4.1796875" customWidth="1"/>
    <col min="11" max="11" width="9.1796875" customWidth="1"/>
  </cols>
  <sheetData>
    <row r="1" spans="1:11" ht="15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3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3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3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3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3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3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3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ht="14.5" x14ac:dyDescent="0.3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ht="14.5" x14ac:dyDescent="0.3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5" x14ac:dyDescent="0.3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ht="14.5" x14ac:dyDescent="0.3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5" x14ac:dyDescent="0.3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ht="14.5" x14ac:dyDescent="0.3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5" x14ac:dyDescent="0.3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ht="14.5" x14ac:dyDescent="0.3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5" x14ac:dyDescent="0.3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ht="14.5" x14ac:dyDescent="0.3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ht="14.5" x14ac:dyDescent="0.3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5" x14ac:dyDescent="0.3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5" x14ac:dyDescent="0.3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5" x14ac:dyDescent="0.3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5" x14ac:dyDescent="0.3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ht="14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5" x14ac:dyDescent="0.3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5" x14ac:dyDescent="0.3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5" x14ac:dyDescent="0.3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5" x14ac:dyDescent="0.3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5" x14ac:dyDescent="0.3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5" x14ac:dyDescent="0.3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5" x14ac:dyDescent="0.3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5" x14ac:dyDescent="0.3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5" x14ac:dyDescent="0.3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5" x14ac:dyDescent="0.3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5" x14ac:dyDescent="0.3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5" x14ac:dyDescent="0.3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5" x14ac:dyDescent="0.3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5" x14ac:dyDescent="0.3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5" x14ac:dyDescent="0.3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5" x14ac:dyDescent="0.3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5" x14ac:dyDescent="0.3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5" x14ac:dyDescent="0.3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5" x14ac:dyDescent="0.3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5" x14ac:dyDescent="0.3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5" x14ac:dyDescent="0.3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5" x14ac:dyDescent="0.3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5" x14ac:dyDescent="0.3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5" x14ac:dyDescent="0.3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5" x14ac:dyDescent="0.3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5" x14ac:dyDescent="0.3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5" x14ac:dyDescent="0.3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5" x14ac:dyDescent="0.3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5" x14ac:dyDescent="0.3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5" x14ac:dyDescent="0.3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5" x14ac:dyDescent="0.3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5" x14ac:dyDescent="0.3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5" x14ac:dyDescent="0.3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5" x14ac:dyDescent="0.3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5" x14ac:dyDescent="0.3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5" x14ac:dyDescent="0.3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5" x14ac:dyDescent="0.3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5" x14ac:dyDescent="0.3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5" x14ac:dyDescent="0.3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5" x14ac:dyDescent="0.3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5" x14ac:dyDescent="0.3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5" x14ac:dyDescent="0.3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5" x14ac:dyDescent="0.3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5" x14ac:dyDescent="0.3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5" x14ac:dyDescent="0.3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5" x14ac:dyDescent="0.3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5" x14ac:dyDescent="0.3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5" x14ac:dyDescent="0.3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5" x14ac:dyDescent="0.3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5" x14ac:dyDescent="0.3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5" x14ac:dyDescent="0.3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5" x14ac:dyDescent="0.3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5" x14ac:dyDescent="0.3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5" x14ac:dyDescent="0.3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5" x14ac:dyDescent="0.3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5" x14ac:dyDescent="0.3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5" x14ac:dyDescent="0.3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5" x14ac:dyDescent="0.3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5" x14ac:dyDescent="0.3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5" x14ac:dyDescent="0.3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5" x14ac:dyDescent="0.3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5" x14ac:dyDescent="0.3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5" x14ac:dyDescent="0.3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5" x14ac:dyDescent="0.3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5" x14ac:dyDescent="0.3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5" x14ac:dyDescent="0.3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5" x14ac:dyDescent="0.3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5" x14ac:dyDescent="0.3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5" x14ac:dyDescent="0.3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5" x14ac:dyDescent="0.3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5" x14ac:dyDescent="0.3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5" x14ac:dyDescent="0.3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5" x14ac:dyDescent="0.3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5" x14ac:dyDescent="0.3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5" x14ac:dyDescent="0.3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5" x14ac:dyDescent="0.3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5" x14ac:dyDescent="0.3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5" x14ac:dyDescent="0.3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5" x14ac:dyDescent="0.3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5" x14ac:dyDescent="0.3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5" x14ac:dyDescent="0.3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5" x14ac:dyDescent="0.3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5" x14ac:dyDescent="0.3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5" x14ac:dyDescent="0.3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5" x14ac:dyDescent="0.3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5" x14ac:dyDescent="0.3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5" x14ac:dyDescent="0.3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5" x14ac:dyDescent="0.3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5" x14ac:dyDescent="0.3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5" x14ac:dyDescent="0.3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5" x14ac:dyDescent="0.3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5" x14ac:dyDescent="0.3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5" x14ac:dyDescent="0.3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5" x14ac:dyDescent="0.3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5" x14ac:dyDescent="0.3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5" x14ac:dyDescent="0.3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5" x14ac:dyDescent="0.3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5" x14ac:dyDescent="0.3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5" x14ac:dyDescent="0.3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5" x14ac:dyDescent="0.3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5" x14ac:dyDescent="0.3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5" x14ac:dyDescent="0.3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5" x14ac:dyDescent="0.3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5" x14ac:dyDescent="0.3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5" x14ac:dyDescent="0.3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5" x14ac:dyDescent="0.3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5" x14ac:dyDescent="0.3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5" x14ac:dyDescent="0.3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5" x14ac:dyDescent="0.3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5" x14ac:dyDescent="0.3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5" x14ac:dyDescent="0.3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5" x14ac:dyDescent="0.3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5" x14ac:dyDescent="0.3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5" x14ac:dyDescent="0.3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5" x14ac:dyDescent="0.3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5" x14ac:dyDescent="0.3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5" x14ac:dyDescent="0.3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5" x14ac:dyDescent="0.3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5" x14ac:dyDescent="0.3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5" x14ac:dyDescent="0.3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5" x14ac:dyDescent="0.3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5" x14ac:dyDescent="0.3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5" x14ac:dyDescent="0.3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5" x14ac:dyDescent="0.3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5" x14ac:dyDescent="0.3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5" x14ac:dyDescent="0.3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5" x14ac:dyDescent="0.3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5" x14ac:dyDescent="0.3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5" x14ac:dyDescent="0.3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5" x14ac:dyDescent="0.3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5" x14ac:dyDescent="0.3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5" x14ac:dyDescent="0.3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5" x14ac:dyDescent="0.3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5" x14ac:dyDescent="0.3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5" x14ac:dyDescent="0.3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5" x14ac:dyDescent="0.3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5" x14ac:dyDescent="0.3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5" x14ac:dyDescent="0.3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5" x14ac:dyDescent="0.3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5" x14ac:dyDescent="0.3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5" x14ac:dyDescent="0.3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5" x14ac:dyDescent="0.3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5" x14ac:dyDescent="0.3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5" x14ac:dyDescent="0.3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5" x14ac:dyDescent="0.3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5" x14ac:dyDescent="0.3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5" x14ac:dyDescent="0.3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5" x14ac:dyDescent="0.3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5" x14ac:dyDescent="0.3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5" x14ac:dyDescent="0.3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5" x14ac:dyDescent="0.3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5" x14ac:dyDescent="0.3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5" x14ac:dyDescent="0.3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5" x14ac:dyDescent="0.3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5" x14ac:dyDescent="0.3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5" x14ac:dyDescent="0.3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5" x14ac:dyDescent="0.3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5" x14ac:dyDescent="0.3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5" x14ac:dyDescent="0.3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5" x14ac:dyDescent="0.3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5" x14ac:dyDescent="0.3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5" x14ac:dyDescent="0.3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5" x14ac:dyDescent="0.3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5" x14ac:dyDescent="0.3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5" x14ac:dyDescent="0.3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5" x14ac:dyDescent="0.3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5" x14ac:dyDescent="0.3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5" x14ac:dyDescent="0.3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5" x14ac:dyDescent="0.3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5" x14ac:dyDescent="0.3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5" x14ac:dyDescent="0.3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5" x14ac:dyDescent="0.3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5" x14ac:dyDescent="0.3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5" x14ac:dyDescent="0.3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5" x14ac:dyDescent="0.3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5" x14ac:dyDescent="0.3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5" x14ac:dyDescent="0.3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5" x14ac:dyDescent="0.3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5" x14ac:dyDescent="0.3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5" x14ac:dyDescent="0.3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5" x14ac:dyDescent="0.3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5" x14ac:dyDescent="0.3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5" x14ac:dyDescent="0.3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5" x14ac:dyDescent="0.3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5" x14ac:dyDescent="0.3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5" x14ac:dyDescent="0.3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5" x14ac:dyDescent="0.3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5" x14ac:dyDescent="0.3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5" x14ac:dyDescent="0.3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5" x14ac:dyDescent="0.3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5" x14ac:dyDescent="0.3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5" x14ac:dyDescent="0.3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5" x14ac:dyDescent="0.3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5" x14ac:dyDescent="0.3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5" x14ac:dyDescent="0.3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5" x14ac:dyDescent="0.3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5" x14ac:dyDescent="0.3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5" x14ac:dyDescent="0.3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5" x14ac:dyDescent="0.3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5" x14ac:dyDescent="0.3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5" x14ac:dyDescent="0.3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5" x14ac:dyDescent="0.3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5" x14ac:dyDescent="0.3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5" x14ac:dyDescent="0.3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5" x14ac:dyDescent="0.3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5" x14ac:dyDescent="0.3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5" x14ac:dyDescent="0.3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5" x14ac:dyDescent="0.3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5" x14ac:dyDescent="0.3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5" x14ac:dyDescent="0.3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5" x14ac:dyDescent="0.3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5" x14ac:dyDescent="0.3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5" x14ac:dyDescent="0.3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5" x14ac:dyDescent="0.3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5" x14ac:dyDescent="0.3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5" x14ac:dyDescent="0.3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5" x14ac:dyDescent="0.3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5" x14ac:dyDescent="0.3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5" x14ac:dyDescent="0.3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5" x14ac:dyDescent="0.3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5" x14ac:dyDescent="0.3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5" x14ac:dyDescent="0.3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5" x14ac:dyDescent="0.3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5" x14ac:dyDescent="0.3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5" x14ac:dyDescent="0.3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5" x14ac:dyDescent="0.3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5" x14ac:dyDescent="0.3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6953125" defaultRowHeight="15" customHeight="1" x14ac:dyDescent="0.35"/>
  <cols>
    <col min="1" max="1" width="2.54296875" customWidth="1"/>
    <col min="2" max="4" width="7.7265625" customWidth="1"/>
    <col min="5" max="5" width="2.81640625" customWidth="1"/>
    <col min="6" max="6" width="4.26953125" customWidth="1"/>
    <col min="7" max="7" width="4" customWidth="1"/>
    <col min="8" max="8" width="4.26953125" customWidth="1"/>
    <col min="9" max="9" width="7.7265625" customWidth="1"/>
    <col min="10" max="10" width="6.81640625" customWidth="1"/>
    <col min="11" max="11" width="8" customWidth="1"/>
    <col min="12" max="12" width="8.453125" customWidth="1"/>
    <col min="13" max="13" width="7.1796875" customWidth="1"/>
    <col min="14" max="14" width="4.7265625" customWidth="1"/>
    <col min="15" max="15" width="7.1796875" customWidth="1"/>
    <col min="16" max="16" width="7.453125" customWidth="1"/>
    <col min="17" max="17" width="7.1796875" customWidth="1"/>
    <col min="18" max="18" width="6.7265625" customWidth="1"/>
    <col min="19" max="19" width="4.54296875" customWidth="1"/>
    <col min="20" max="21" width="7.453125" customWidth="1"/>
    <col min="22" max="22" width="2" customWidth="1"/>
    <col min="23" max="23" width="11.7265625" customWidth="1"/>
    <col min="24" max="24" width="12.54296875" customWidth="1"/>
    <col min="25" max="25" width="12.1796875" customWidth="1"/>
    <col min="26" max="26" width="10.54296875" customWidth="1"/>
    <col min="27" max="27" width="12.453125" customWidth="1"/>
    <col min="28" max="28" width="9.26953125" customWidth="1"/>
    <col min="29" max="29" width="9.1796875" customWidth="1"/>
    <col min="30" max="33" width="9.26953125" customWidth="1"/>
    <col min="34" max="50" width="9.1796875" customWidth="1"/>
    <col min="51" max="51" width="9.26953125" customWidth="1"/>
    <col min="52" max="62" width="9.1796875" customWidth="1"/>
    <col min="63" max="63" width="10.26953125" customWidth="1"/>
    <col min="64" max="72" width="9.1796875" customWidth="1"/>
    <col min="73" max="73" width="9.453125" customWidth="1"/>
    <col min="74" max="76" width="9.1796875" customWidth="1"/>
  </cols>
  <sheetData>
    <row r="1" spans="1:76" ht="4.5" customHeight="1" x14ac:dyDescent="0.3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5">
      <c r="A2" s="207" t="s">
        <v>334</v>
      </c>
      <c r="B2" s="180"/>
      <c r="C2" s="10"/>
      <c r="D2" s="11" t="s">
        <v>1</v>
      </c>
      <c r="E2" s="209" t="s">
        <v>40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October: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October: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5">
      <c r="A4" s="208"/>
      <c r="B4" s="180"/>
      <c r="C4" s="10"/>
      <c r="D4" s="11" t="s">
        <v>23</v>
      </c>
      <c r="E4" s="114"/>
      <c r="F4" s="6">
        <v>2022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October: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October</v>
      </c>
      <c r="L7" s="199" t="s">
        <v>49</v>
      </c>
      <c r="M7" s="199" t="str">
        <f>CONCATENATE("Taxable days in ",E2)</f>
        <v>Taxable days in October</v>
      </c>
      <c r="N7" s="199" t="s">
        <v>50</v>
      </c>
      <c r="O7" s="199" t="str">
        <f>CONCATENATE("Days with food/acc. in ",$E$2)</f>
        <v>Days with food/acc. in October</v>
      </c>
      <c r="P7" s="199" t="str">
        <f>CONCATENATE("Value of benefits in ",$E$2,", DKK")</f>
        <v>Value of benefits in October, DKK</v>
      </c>
      <c r="Q7" s="199" t="str">
        <f>CONCATENATE("Salary in ",$E$2)</f>
        <v>Salary in October</v>
      </c>
      <c r="R7" s="199" t="s">
        <v>51</v>
      </c>
      <c r="S7" s="199" t="s">
        <v>52</v>
      </c>
      <c r="T7" s="199" t="str">
        <f>CONCATENATE("Gross  income in ",$E$2,", DKK")</f>
        <v>Gross  income in October, DKK</v>
      </c>
      <c r="U7" s="205" t="str">
        <f>CONCATENATE("Withheld tax in ",$E$2,", DKK")</f>
        <v>Withheld tax in October, DKK</v>
      </c>
      <c r="V7" s="74"/>
      <c r="W7" s="76" t="s">
        <v>53</v>
      </c>
      <c r="X7" s="77" t="str">
        <f>CONCATENATE("Allowance in ",$E$2,", DKK")</f>
        <v>Allowance in October, DKK</v>
      </c>
      <c r="Y7" s="77" t="str">
        <f>CONCATENATE("Value of food/acc. in ",$E$2,", DKK")</f>
        <v>Value of food/acc. in October, DKK</v>
      </c>
      <c r="Z7" s="77" t="str">
        <f>CONCATENATE("Salary in ",$E$2,", DKK")</f>
        <v>Salary in October, DKK</v>
      </c>
      <c r="AA7" s="78" t="str">
        <f>CONCATENATE("Gross salary in ",$E$2,", DKK")</f>
        <v>Gross salary in October,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361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2022M01</v>
      </c>
      <c r="BK201" s="145" t="str">
        <f>Kurs!C4</f>
        <v>2022M02</v>
      </c>
      <c r="BL201" s="145" t="str">
        <f>Kurs!D4</f>
        <v>2022M03</v>
      </c>
      <c r="BM201" s="145" t="str">
        <f>Kurs!E4</f>
        <v>2022M04</v>
      </c>
      <c r="BN201" s="145" t="str">
        <f>Kurs!F4</f>
        <v>2022M05</v>
      </c>
      <c r="BO201" s="145" t="str">
        <f>Kurs!G4</f>
        <v>2022M06</v>
      </c>
      <c r="BP201" s="145" t="str">
        <f>Kurs!H4</f>
        <v>2022M07</v>
      </c>
      <c r="BQ201" s="145" t="str">
        <f>Kurs!I4</f>
        <v>2022M08</v>
      </c>
      <c r="BR201" s="145" t="str">
        <f>Kurs!J4</f>
        <v>2022M09</v>
      </c>
      <c r="BS201" s="145" t="str">
        <f>Kurs!K4</f>
        <v>2022M10</v>
      </c>
      <c r="BT201" s="145" t="str">
        <f>Kurs!L4</f>
        <v>2022M11</v>
      </c>
      <c r="BU201" s="145" t="str">
        <f>Kurs!M4</f>
        <v>2022M12</v>
      </c>
      <c r="BV201" s="130"/>
      <c r="BW201" s="130"/>
      <c r="BX201" s="47"/>
      <c r="BY201" s="128"/>
    </row>
    <row r="202" spans="1:77" ht="22.5" customHeight="1" x14ac:dyDescent="0.35">
      <c r="A202" s="172" t="s">
        <v>97</v>
      </c>
      <c r="B202" s="146">
        <f>Kurs!B5</f>
        <v>744.11</v>
      </c>
      <c r="C202" s="146">
        <f>Kurs!C5</f>
        <v>744.08</v>
      </c>
      <c r="D202" s="146">
        <f>Kurs!D5</f>
        <v>743.79</v>
      </c>
      <c r="E202" s="146">
        <f>Kurs!E5</f>
        <v>744.15</v>
      </c>
      <c r="F202" s="146">
        <f>Kurs!F5</f>
        <v>743.94</v>
      </c>
      <c r="G202" s="146">
        <f>Kurs!G5</f>
        <v>743.93</v>
      </c>
      <c r="H202" s="146">
        <f>Kurs!H5</f>
        <v>0</v>
      </c>
      <c r="I202" s="146" t="str">
        <f>Kurs!I5</f>
        <v xml:space="preserve"> </v>
      </c>
      <c r="J202" s="146">
        <f>Kurs!J5</f>
        <v>743.66</v>
      </c>
      <c r="K202" s="146">
        <f>Kurs!K5</f>
        <v>743.86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744.11</v>
      </c>
      <c r="BK202" s="147">
        <f>Kurs!C5</f>
        <v>744.08</v>
      </c>
      <c r="BL202" s="147">
        <f>Kurs!D5</f>
        <v>743.79</v>
      </c>
      <c r="BM202" s="147">
        <f>Kurs!E5</f>
        <v>744.15</v>
      </c>
      <c r="BN202" s="147">
        <f>Kurs!F5</f>
        <v>743.94</v>
      </c>
      <c r="BO202" s="147">
        <f>Kurs!G5</f>
        <v>743.93</v>
      </c>
      <c r="BP202" s="147">
        <f>Kurs!H5</f>
        <v>0</v>
      </c>
      <c r="BQ202" s="147" t="str">
        <f>Kurs!I5</f>
        <v xml:space="preserve"> </v>
      </c>
      <c r="BR202" s="147">
        <f>Kurs!J5</f>
        <v>743.66</v>
      </c>
      <c r="BS202" s="147">
        <f>Kurs!K5</f>
        <v>743.86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5">
      <c r="A203" s="172" t="s">
        <v>59</v>
      </c>
      <c r="B203" s="146">
        <f>Kurs!B6</f>
        <v>657.7</v>
      </c>
      <c r="C203" s="146">
        <f>Kurs!C6</f>
        <v>656.08</v>
      </c>
      <c r="D203" s="146">
        <f>Kurs!D6</f>
        <v>670.02</v>
      </c>
      <c r="E203" s="146">
        <f>Kurs!E6</f>
        <v>706.02</v>
      </c>
      <c r="F203" s="146">
        <f>Kurs!F6</f>
        <v>694.43</v>
      </c>
      <c r="G203" s="146">
        <f>Kurs!G6</f>
        <v>694.48</v>
      </c>
      <c r="H203" s="146">
        <f>Kurs!H6</f>
        <v>0</v>
      </c>
      <c r="I203" s="146">
        <f>Kurs!I6</f>
        <v>0</v>
      </c>
      <c r="J203" s="146">
        <f>Kurs!J6</f>
        <v>751.08</v>
      </c>
      <c r="K203" s="146">
        <f>Kurs!K6</f>
        <v>757.48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657.7</v>
      </c>
      <c r="BK203" s="147">
        <f>Kurs!C6</f>
        <v>656.08</v>
      </c>
      <c r="BL203" s="147">
        <f>Kurs!D6</f>
        <v>670.02</v>
      </c>
      <c r="BM203" s="147">
        <f>Kurs!E6</f>
        <v>706.02</v>
      </c>
      <c r="BN203" s="147">
        <f>Kurs!F6</f>
        <v>694.43</v>
      </c>
      <c r="BO203" s="147">
        <f>Kurs!G6</f>
        <v>694.48</v>
      </c>
      <c r="BP203" s="147">
        <f>Kurs!H6</f>
        <v>0</v>
      </c>
      <c r="BQ203" s="147">
        <f>Kurs!I6</f>
        <v>0</v>
      </c>
      <c r="BR203" s="147">
        <f>Kurs!J6</f>
        <v>751.08</v>
      </c>
      <c r="BS203" s="147">
        <f>Kurs!K6</f>
        <v>757.48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5">
      <c r="A204" s="172" t="s">
        <v>336</v>
      </c>
      <c r="B204" s="146">
        <f>Kurs!B7</f>
        <v>521</v>
      </c>
      <c r="C204" s="146">
        <f>Kurs!C7</f>
        <v>515.94000000000005</v>
      </c>
      <c r="D204" s="146">
        <f>Kurs!D7</f>
        <v>535.25</v>
      </c>
      <c r="E204" s="146">
        <f>Kurs!E7</f>
        <v>554.26</v>
      </c>
      <c r="F204" s="146">
        <f>Kurs!F7</f>
        <v>548.1</v>
      </c>
      <c r="G204" s="146">
        <f>Kurs!G7</f>
        <v>549.59</v>
      </c>
      <c r="H204" s="146">
        <f>Kurs!H7</f>
        <v>0</v>
      </c>
      <c r="I204" s="146">
        <f>Kurs!I7</f>
        <v>0</v>
      </c>
      <c r="J204" s="146">
        <f>Kurs!J7</f>
        <v>563.98</v>
      </c>
      <c r="K204" s="146">
        <f>Kurs!K7</f>
        <v>552.1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29200</v>
      </c>
      <c r="I211" s="175">
        <v>68</v>
      </c>
      <c r="J211" s="174">
        <f>+H210-H211</f>
        <v>-29200</v>
      </c>
      <c r="K211" s="175">
        <f>ABS(+J211/K207)</f>
        <v>80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17500</v>
      </c>
      <c r="I212" s="175">
        <v>31.23</v>
      </c>
      <c r="J212" s="174">
        <f>+H210-H212</f>
        <v>-17500</v>
      </c>
      <c r="K212" s="175">
        <f>ABS(+J212/K207)</f>
        <v>47.945205479452056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46700</v>
      </c>
      <c r="I213" s="175">
        <v>99.23</v>
      </c>
      <c r="J213" s="174">
        <f>+H210-H213</f>
        <v>-46700</v>
      </c>
      <c r="K213" s="175">
        <f>ABS(+J213/K207)</f>
        <v>127.94520547945206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GIcX39mY+N1Xo/LxyD9t2HIKi9F1gIx6b/ON6Hw51odWpjFcAXUwahpC0e8feSD7NLQjC0dLa1b6M5mlwKmaRA==" saltValue="7D5n4MofJxddyHTugCqzgw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6953125" defaultRowHeight="15" customHeight="1" x14ac:dyDescent="0.35"/>
  <cols>
    <col min="1" max="1" width="11.54296875" customWidth="1"/>
    <col min="2" max="2" width="6.26953125" customWidth="1"/>
    <col min="3" max="3" width="15.54296875" customWidth="1"/>
    <col min="4" max="13" width="7.26953125" customWidth="1"/>
    <col min="14" max="14" width="7.453125" customWidth="1"/>
    <col min="15" max="15" width="8" customWidth="1"/>
    <col min="16" max="16" width="9.1796875" customWidth="1"/>
  </cols>
  <sheetData>
    <row r="1" spans="1:16" ht="18" customHeight="1" x14ac:dyDescent="0.3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3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3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3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3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3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2022</v>
      </c>
    </row>
    <row r="7" spans="1:16" ht="18" customHeight="1" x14ac:dyDescent="0.3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6953125" defaultRowHeight="15" customHeight="1" x14ac:dyDescent="0.35"/>
  <cols>
    <col min="1" max="1" width="1.26953125" customWidth="1"/>
    <col min="2" max="2" width="10.26953125" customWidth="1"/>
    <col min="3" max="3" width="14.453125" customWidth="1"/>
    <col min="4" max="4" width="11.81640625" customWidth="1"/>
    <col min="5" max="5" width="18.26953125" customWidth="1"/>
    <col min="6" max="6" width="8.26953125" customWidth="1"/>
    <col min="7" max="7" width="11.1796875" customWidth="1"/>
    <col min="8" max="8" width="65.453125" customWidth="1"/>
  </cols>
  <sheetData>
    <row r="1" spans="1:8" ht="12.75" customHeight="1" x14ac:dyDescent="0.35">
      <c r="A1" s="8"/>
      <c r="B1" s="8"/>
      <c r="C1" s="8"/>
      <c r="D1" s="8"/>
      <c r="E1" s="8"/>
      <c r="F1" s="8"/>
      <c r="G1" s="8"/>
      <c r="H1" s="8"/>
    </row>
    <row r="2" spans="1:8" ht="15" customHeight="1" x14ac:dyDescent="0.3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3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K21" sqref="K21"/>
    </sheetView>
  </sheetViews>
  <sheetFormatPr defaultColWidth="17.26953125" defaultRowHeight="15" customHeight="1" x14ac:dyDescent="0.35"/>
  <cols>
    <col min="1" max="1" width="8.7265625" customWidth="1"/>
    <col min="2" max="13" width="10.1796875" bestFit="1" customWidth="1"/>
  </cols>
  <sheetData>
    <row r="1" spans="1:13" ht="14.5" x14ac:dyDescent="0.35">
      <c r="A1" s="227">
        <f>'Specification of wages &amp; taxes'!F4</f>
        <v>2022</v>
      </c>
      <c r="B1" s="228"/>
      <c r="C1" s="228"/>
    </row>
    <row r="2" spans="1:13" ht="15" customHeight="1" x14ac:dyDescent="0.35">
      <c r="A2" s="135"/>
      <c r="B2" s="135"/>
      <c r="C2" s="135"/>
    </row>
    <row r="3" spans="1:13" ht="15" customHeight="1" x14ac:dyDescent="0.35">
      <c r="A3" s="135"/>
      <c r="B3" s="135"/>
      <c r="C3" s="135"/>
    </row>
    <row r="4" spans="1:13" ht="15" customHeight="1" x14ac:dyDescent="0.35">
      <c r="A4" s="136"/>
      <c r="B4" s="137" t="s">
        <v>349</v>
      </c>
      <c r="C4" s="137" t="s">
        <v>350</v>
      </c>
      <c r="D4" s="137" t="s">
        <v>351</v>
      </c>
      <c r="E4" s="137" t="s">
        <v>352</v>
      </c>
      <c r="F4" s="137" t="s">
        <v>353</v>
      </c>
      <c r="G4" s="137" t="s">
        <v>354</v>
      </c>
      <c r="H4" s="137" t="s">
        <v>355</v>
      </c>
      <c r="I4" s="137" t="s">
        <v>356</v>
      </c>
      <c r="J4" s="137" t="s">
        <v>357</v>
      </c>
      <c r="K4" s="137" t="s">
        <v>358</v>
      </c>
      <c r="L4" s="137" t="s">
        <v>359</v>
      </c>
      <c r="M4" s="138" t="s">
        <v>360</v>
      </c>
    </row>
    <row r="5" spans="1:13" ht="15" customHeight="1" x14ac:dyDescent="0.35">
      <c r="A5" s="139" t="s">
        <v>329</v>
      </c>
      <c r="B5" s="141">
        <v>744.11</v>
      </c>
      <c r="C5" s="141">
        <v>744.08</v>
      </c>
      <c r="D5" s="141">
        <v>743.79</v>
      </c>
      <c r="E5" s="141">
        <v>744.15</v>
      </c>
      <c r="F5" s="163">
        <v>743.94</v>
      </c>
      <c r="G5" s="163">
        <v>743.93</v>
      </c>
      <c r="H5" s="163"/>
      <c r="I5" s="164" t="s">
        <v>332</v>
      </c>
      <c r="J5" s="141">
        <v>743.66</v>
      </c>
      <c r="K5" s="141">
        <v>743.86</v>
      </c>
      <c r="L5" s="141"/>
      <c r="M5" s="141"/>
    </row>
    <row r="6" spans="1:13" ht="15" customHeight="1" x14ac:dyDescent="0.35">
      <c r="A6" s="139" t="s">
        <v>330</v>
      </c>
      <c r="B6" s="141">
        <v>657.7</v>
      </c>
      <c r="C6" s="141">
        <v>656.08</v>
      </c>
      <c r="D6" s="141">
        <v>670.02</v>
      </c>
      <c r="E6" s="141">
        <v>706.02</v>
      </c>
      <c r="F6" s="163">
        <v>694.43</v>
      </c>
      <c r="G6" s="163">
        <v>694.48</v>
      </c>
      <c r="H6" s="163"/>
      <c r="I6" s="164"/>
      <c r="J6" s="141">
        <v>751.08</v>
      </c>
      <c r="K6" s="141">
        <v>757.48</v>
      </c>
      <c r="L6" s="141"/>
      <c r="M6" s="141"/>
    </row>
    <row r="7" spans="1:13" ht="15" customHeight="1" x14ac:dyDescent="0.35">
      <c r="A7" s="139" t="s">
        <v>336</v>
      </c>
      <c r="B7" s="141">
        <v>521</v>
      </c>
      <c r="C7" s="141">
        <v>515.94000000000005</v>
      </c>
      <c r="D7" s="141">
        <v>535.25</v>
      </c>
      <c r="E7" s="141">
        <v>554.26</v>
      </c>
      <c r="F7" s="163">
        <v>548.1</v>
      </c>
      <c r="G7" s="163">
        <v>549.59</v>
      </c>
      <c r="H7" s="163"/>
      <c r="I7" s="164"/>
      <c r="J7" s="141">
        <v>563.98</v>
      </c>
      <c r="K7" s="141">
        <v>552.1</v>
      </c>
      <c r="L7" s="141"/>
      <c r="M7" s="141"/>
    </row>
    <row r="8" spans="1:13" ht="15" customHeight="1" x14ac:dyDescent="0.3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5">
      <c r="B11" s="162"/>
    </row>
    <row r="13" spans="1:13" ht="15" customHeight="1" x14ac:dyDescent="0.35">
      <c r="B13" s="178" t="s">
        <v>362</v>
      </c>
    </row>
    <row r="16" spans="1:13" ht="15" customHeight="1" x14ac:dyDescent="0.35">
      <c r="L16" t="s">
        <v>332</v>
      </c>
    </row>
  </sheetData>
  <sheetProtection algorithmName="SHA-512" hashValue="6A0zMRADS7QAvZ0M2m9bHpaf72tpFWAfsfcJjSnKvDa0JeDCbsLmTS6ip/OF9zRGgMngX8cOeoQbw6ksCeQySw==" saltValue="CLF/kMeEKXcUG4Q2vC47Kg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3" sqref="C13"/>
    </sheetView>
  </sheetViews>
  <sheetFormatPr defaultRowHeight="14.5" x14ac:dyDescent="0.35"/>
  <sheetData>
    <row r="9" spans="1:10" x14ac:dyDescent="0.3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5">
      <c r="A13" s="167" t="s">
        <v>112</v>
      </c>
      <c r="B13" s="168">
        <v>29200</v>
      </c>
      <c r="C13" s="168"/>
      <c r="D13" s="169"/>
      <c r="E13" s="170"/>
      <c r="F13" s="170"/>
      <c r="G13" s="170"/>
      <c r="H13" s="170"/>
      <c r="I13" s="170"/>
      <c r="J13" s="170"/>
    </row>
    <row r="14" spans="1:10" x14ac:dyDescent="0.35">
      <c r="A14" s="167" t="s">
        <v>115</v>
      </c>
      <c r="B14" s="168">
        <v>17500</v>
      </c>
      <c r="C14" s="169"/>
      <c r="D14" s="169"/>
      <c r="E14" s="170"/>
      <c r="F14" s="170"/>
      <c r="G14" s="170"/>
      <c r="H14" s="170"/>
      <c r="I14" s="170"/>
      <c r="J14" s="170"/>
    </row>
    <row r="15" spans="1:10" x14ac:dyDescent="0.35">
      <c r="A15" s="167" t="s">
        <v>58</v>
      </c>
      <c r="B15" s="168">
        <f t="shared" ref="B15" si="0">+B13+B14</f>
        <v>46700</v>
      </c>
      <c r="C15" s="169"/>
      <c r="D15" s="169"/>
      <c r="E15" s="170"/>
      <c r="F15" s="170"/>
      <c r="G15" s="170"/>
      <c r="H15" s="170"/>
      <c r="I15" s="170"/>
      <c r="J15" s="170"/>
    </row>
  </sheetData>
  <sheetProtection password="C9C3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Angutinnguaq Mølgaard</cp:lastModifiedBy>
  <cp:lastPrinted>2020-09-02T17:01:21Z</cp:lastPrinted>
  <dcterms:created xsi:type="dcterms:W3CDTF">2015-05-04T12:02:48Z</dcterms:created>
  <dcterms:modified xsi:type="dcterms:W3CDTF">2022-11-01T14:35:57Z</dcterms:modified>
</cp:coreProperties>
</file>