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:\Sitecore arbejde\"/>
    </mc:Choice>
  </mc:AlternateContent>
  <xr:revisionPtr revIDLastSave="0" documentId="8_{F84511B3-6073-4180-B3E8-4952EF393269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08" yWindow="-108" windowWidth="30936" windowHeight="16896" activeTab="4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7" i="2" l="1"/>
  <c r="X10" i="2" l="1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Z11" i="2" s="1"/>
  <c r="A1" i="3"/>
  <c r="C205" i="2" l="1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29" i="2" s="1"/>
  <c r="Z9" i="2"/>
  <c r="Z10" i="2" l="1"/>
  <c r="Z30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 l="1"/>
  <c r="H212" i="2"/>
  <c r="H210" i="2"/>
  <c r="H209" i="2"/>
  <c r="H213" i="2"/>
  <c r="H211" i="2"/>
  <c r="P6" i="3"/>
  <c r="J211" i="2" l="1"/>
  <c r="K211" i="2" s="1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 s="1"/>
  <c r="P213" i="2"/>
  <c r="P215" i="2" s="1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 l="1"/>
  <c r="K213" i="2" s="1"/>
  <c r="J210" i="2"/>
  <c r="K210" i="2" s="1"/>
  <c r="Z8" i="2"/>
  <c r="J212" i="2"/>
  <c r="P7" i="3"/>
  <c r="Y35" i="2" l="1"/>
  <c r="T35" i="2" s="1"/>
  <c r="U35" i="2" s="1"/>
  <c r="K212" i="2"/>
  <c r="X9" i="2"/>
  <c r="X8" i="2" s="1"/>
  <c r="Y153" i="2"/>
  <c r="T153" i="2" s="1"/>
  <c r="U153" i="2" s="1"/>
  <c r="Y145" i="2"/>
  <c r="T145" i="2" s="1"/>
  <c r="U145" i="2" s="1"/>
  <c r="Y137" i="2"/>
  <c r="T137" i="2" s="1"/>
  <c r="U137" i="2" s="1"/>
  <c r="Y129" i="2"/>
  <c r="T129" i="2" s="1"/>
  <c r="U129" i="2" s="1"/>
  <c r="Y121" i="2"/>
  <c r="T121" i="2" s="1"/>
  <c r="AA121" i="2" s="1"/>
  <c r="Y113" i="2"/>
  <c r="T113" i="2" s="1"/>
  <c r="AA113" i="2" s="1"/>
  <c r="Y105" i="2"/>
  <c r="T105" i="2" s="1"/>
  <c r="U105" i="2" s="1"/>
  <c r="Y97" i="2"/>
  <c r="T97" i="2" s="1"/>
  <c r="AA97" i="2" s="1"/>
  <c r="Y89" i="2"/>
  <c r="T89" i="2" s="1"/>
  <c r="AA89" i="2" s="1"/>
  <c r="Y81" i="2"/>
  <c r="T81" i="2" s="1"/>
  <c r="U81" i="2" s="1"/>
  <c r="Y73" i="2"/>
  <c r="T73" i="2" s="1"/>
  <c r="AA73" i="2" s="1"/>
  <c r="Y65" i="2"/>
  <c r="T65" i="2" s="1"/>
  <c r="AA65" i="2" s="1"/>
  <c r="Y57" i="2"/>
  <c r="T57" i="2" s="1"/>
  <c r="AA57" i="2" s="1"/>
  <c r="Y49" i="2"/>
  <c r="T49" i="2" s="1"/>
  <c r="AA49" i="2" s="1"/>
  <c r="Y41" i="2"/>
  <c r="T41" i="2" s="1"/>
  <c r="AA41" i="2" s="1"/>
  <c r="Y33" i="2"/>
  <c r="T33" i="2" s="1"/>
  <c r="AA33" i="2" s="1"/>
  <c r="Y25" i="2"/>
  <c r="T25" i="2" s="1"/>
  <c r="AA25" i="2" s="1"/>
  <c r="Y17" i="2"/>
  <c r="T17" i="2" s="1"/>
  <c r="AA17" i="2" s="1"/>
  <c r="Y72" i="2"/>
  <c r="T72" i="2" s="1"/>
  <c r="AA72" i="2" s="1"/>
  <c r="Y56" i="2"/>
  <c r="T56" i="2" s="1"/>
  <c r="AA56" i="2" s="1"/>
  <c r="Y40" i="2"/>
  <c r="T40" i="2" s="1"/>
  <c r="U40" i="2" s="1"/>
  <c r="Y24" i="2"/>
  <c r="T24" i="2" s="1"/>
  <c r="AA24" i="2" s="1"/>
  <c r="Y31" i="2"/>
  <c r="T31" i="2" s="1"/>
  <c r="U31" i="2" s="1"/>
  <c r="Y160" i="2"/>
  <c r="T160" i="2" s="1"/>
  <c r="AA160" i="2" s="1"/>
  <c r="Y152" i="2"/>
  <c r="T152" i="2" s="1"/>
  <c r="AA152" i="2" s="1"/>
  <c r="Y144" i="2"/>
  <c r="T144" i="2" s="1"/>
  <c r="AA144" i="2" s="1"/>
  <c r="Y136" i="2"/>
  <c r="T136" i="2" s="1"/>
  <c r="AA136" i="2" s="1"/>
  <c r="Y128" i="2"/>
  <c r="T128" i="2" s="1"/>
  <c r="AA128" i="2" s="1"/>
  <c r="Y120" i="2"/>
  <c r="T120" i="2" s="1"/>
  <c r="AA120" i="2" s="1"/>
  <c r="Y112" i="2"/>
  <c r="T112" i="2" s="1"/>
  <c r="AA112" i="2" s="1"/>
  <c r="Y104" i="2"/>
  <c r="T104" i="2" s="1"/>
  <c r="AA104" i="2" s="1"/>
  <c r="Y96" i="2"/>
  <c r="T96" i="2" s="1"/>
  <c r="AA96" i="2" s="1"/>
  <c r="Y88" i="2"/>
  <c r="T88" i="2" s="1"/>
  <c r="AA88" i="2" s="1"/>
  <c r="Y80" i="2"/>
  <c r="T80" i="2" s="1"/>
  <c r="AA80" i="2" s="1"/>
  <c r="Y64" i="2"/>
  <c r="T64" i="2" s="1"/>
  <c r="AA64" i="2" s="1"/>
  <c r="Y48" i="2"/>
  <c r="T48" i="2" s="1"/>
  <c r="AA48" i="2" s="1"/>
  <c r="Y32" i="2"/>
  <c r="T32" i="2" s="1"/>
  <c r="AA32" i="2" s="1"/>
  <c r="Y16" i="2"/>
  <c r="T16" i="2" s="1"/>
  <c r="AA16" i="2" s="1"/>
  <c r="Y15" i="2"/>
  <c r="T15" i="2" s="1"/>
  <c r="AA15" i="2" s="1"/>
  <c r="Y159" i="2"/>
  <c r="T159" i="2" s="1"/>
  <c r="U159" i="2" s="1"/>
  <c r="Y151" i="2"/>
  <c r="T151" i="2" s="1"/>
  <c r="U151" i="2" s="1"/>
  <c r="Y143" i="2"/>
  <c r="T143" i="2" s="1"/>
  <c r="U143" i="2" s="1"/>
  <c r="Y135" i="2"/>
  <c r="T135" i="2" s="1"/>
  <c r="U135" i="2" s="1"/>
  <c r="Y127" i="2"/>
  <c r="T127" i="2" s="1"/>
  <c r="U127" i="2" s="1"/>
  <c r="Y119" i="2"/>
  <c r="T119" i="2" s="1"/>
  <c r="U119" i="2" s="1"/>
  <c r="Y111" i="2"/>
  <c r="T111" i="2" s="1"/>
  <c r="U111" i="2" s="1"/>
  <c r="Y103" i="2"/>
  <c r="T103" i="2" s="1"/>
  <c r="U103" i="2" s="1"/>
  <c r="Y95" i="2"/>
  <c r="T95" i="2" s="1"/>
  <c r="U95" i="2" s="1"/>
  <c r="Y87" i="2"/>
  <c r="T87" i="2" s="1"/>
  <c r="U87" i="2" s="1"/>
  <c r="Y79" i="2"/>
  <c r="T79" i="2" s="1"/>
  <c r="U79" i="2" s="1"/>
  <c r="Y71" i="2"/>
  <c r="T71" i="2" s="1"/>
  <c r="AA71" i="2" s="1"/>
  <c r="Y63" i="2"/>
  <c r="T63" i="2" s="1"/>
  <c r="AA63" i="2" s="1"/>
  <c r="Y55" i="2"/>
  <c r="T55" i="2" s="1"/>
  <c r="U55" i="2" s="1"/>
  <c r="Y47" i="2"/>
  <c r="T47" i="2" s="1"/>
  <c r="U47" i="2" s="1"/>
  <c r="Y39" i="2"/>
  <c r="T39" i="2" s="1"/>
  <c r="AA39" i="2" s="1"/>
  <c r="Y23" i="2"/>
  <c r="T23" i="2" s="1"/>
  <c r="AA23" i="2" s="1"/>
  <c r="Y20" i="2"/>
  <c r="T20" i="2" s="1"/>
  <c r="U20" i="2" s="1"/>
  <c r="Y158" i="2"/>
  <c r="T158" i="2" s="1"/>
  <c r="AA158" i="2" s="1"/>
  <c r="Y150" i="2"/>
  <c r="T150" i="2" s="1"/>
  <c r="AA150" i="2" s="1"/>
  <c r="Y142" i="2"/>
  <c r="T142" i="2" s="1"/>
  <c r="AA142" i="2" s="1"/>
  <c r="Y134" i="2"/>
  <c r="T134" i="2" s="1"/>
  <c r="AA134" i="2" s="1"/>
  <c r="Y126" i="2"/>
  <c r="T126" i="2" s="1"/>
  <c r="AA126" i="2" s="1"/>
  <c r="Y118" i="2"/>
  <c r="T118" i="2" s="1"/>
  <c r="AA118" i="2" s="1"/>
  <c r="Y110" i="2"/>
  <c r="T110" i="2" s="1"/>
  <c r="AA110" i="2" s="1"/>
  <c r="Y102" i="2"/>
  <c r="T102" i="2" s="1"/>
  <c r="AA102" i="2" s="1"/>
  <c r="Y94" i="2"/>
  <c r="T94" i="2" s="1"/>
  <c r="AA94" i="2" s="1"/>
  <c r="Y86" i="2"/>
  <c r="T86" i="2" s="1"/>
  <c r="AA86" i="2" s="1"/>
  <c r="Y78" i="2"/>
  <c r="T78" i="2" s="1"/>
  <c r="AA78" i="2" s="1"/>
  <c r="Y70" i="2"/>
  <c r="T70" i="2" s="1"/>
  <c r="U70" i="2" s="1"/>
  <c r="Y62" i="2"/>
  <c r="T62" i="2" s="1"/>
  <c r="U62" i="2" s="1"/>
  <c r="Y54" i="2"/>
  <c r="T54" i="2" s="1"/>
  <c r="U54" i="2" s="1"/>
  <c r="Y46" i="2"/>
  <c r="T46" i="2" s="1"/>
  <c r="U46" i="2" s="1"/>
  <c r="Y38" i="2"/>
  <c r="T38" i="2" s="1"/>
  <c r="U38" i="2" s="1"/>
  <c r="Y30" i="2"/>
  <c r="T30" i="2" s="1"/>
  <c r="U30" i="2" s="1"/>
  <c r="Y22" i="2"/>
  <c r="T22" i="2" s="1"/>
  <c r="AA22" i="2" s="1"/>
  <c r="Y14" i="2"/>
  <c r="T14" i="2" s="1"/>
  <c r="U14" i="2" s="1"/>
  <c r="Y44" i="2"/>
  <c r="T44" i="2" s="1"/>
  <c r="AA44" i="2" s="1"/>
  <c r="Y12" i="2"/>
  <c r="T12" i="2" s="1"/>
  <c r="AA12" i="2" s="1"/>
  <c r="Y157" i="2"/>
  <c r="T157" i="2" s="1"/>
  <c r="U157" i="2" s="1"/>
  <c r="Y149" i="2"/>
  <c r="T149" i="2" s="1"/>
  <c r="U149" i="2" s="1"/>
  <c r="Y141" i="2"/>
  <c r="T141" i="2" s="1"/>
  <c r="AA141" i="2" s="1"/>
  <c r="Y133" i="2"/>
  <c r="T133" i="2" s="1"/>
  <c r="AA133" i="2" s="1"/>
  <c r="Y125" i="2"/>
  <c r="T125" i="2" s="1"/>
  <c r="U125" i="2" s="1"/>
  <c r="Y117" i="2"/>
  <c r="T117" i="2" s="1"/>
  <c r="AA117" i="2" s="1"/>
  <c r="Y109" i="2"/>
  <c r="T109" i="2" s="1"/>
  <c r="U109" i="2" s="1"/>
  <c r="Y101" i="2"/>
  <c r="T101" i="2" s="1"/>
  <c r="U101" i="2" s="1"/>
  <c r="Y93" i="2"/>
  <c r="T93" i="2" s="1"/>
  <c r="U93" i="2" s="1"/>
  <c r="Y85" i="2"/>
  <c r="T85" i="2" s="1"/>
  <c r="AA85" i="2" s="1"/>
  <c r="Y77" i="2"/>
  <c r="T77" i="2" s="1"/>
  <c r="AA77" i="2" s="1"/>
  <c r="Y69" i="2"/>
  <c r="T69" i="2" s="1"/>
  <c r="AA69" i="2" s="1"/>
  <c r="Y61" i="2"/>
  <c r="T61" i="2" s="1"/>
  <c r="AA61" i="2" s="1"/>
  <c r="Y53" i="2"/>
  <c r="T53" i="2" s="1"/>
  <c r="AA53" i="2" s="1"/>
  <c r="Y45" i="2"/>
  <c r="T45" i="2" s="1"/>
  <c r="AA45" i="2" s="1"/>
  <c r="Y37" i="2"/>
  <c r="T37" i="2" s="1"/>
  <c r="AA37" i="2" s="1"/>
  <c r="Y29" i="2"/>
  <c r="T29" i="2" s="1"/>
  <c r="U29" i="2" s="1"/>
  <c r="Y21" i="2"/>
  <c r="T21" i="2" s="1"/>
  <c r="AA21" i="2" s="1"/>
  <c r="Y13" i="2"/>
  <c r="T13" i="2" s="1"/>
  <c r="AA13" i="2" s="1"/>
  <c r="Y52" i="2"/>
  <c r="T52" i="2" s="1"/>
  <c r="AA52" i="2" s="1"/>
  <c r="Y28" i="2"/>
  <c r="T28" i="2" s="1"/>
  <c r="AA28" i="2" s="1"/>
  <c r="Y156" i="2"/>
  <c r="T156" i="2" s="1"/>
  <c r="AA156" i="2" s="1"/>
  <c r="Y148" i="2"/>
  <c r="T148" i="2" s="1"/>
  <c r="AA148" i="2" s="1"/>
  <c r="Y140" i="2"/>
  <c r="T140" i="2" s="1"/>
  <c r="AA140" i="2" s="1"/>
  <c r="Y132" i="2"/>
  <c r="T132" i="2" s="1"/>
  <c r="AA132" i="2" s="1"/>
  <c r="Y124" i="2"/>
  <c r="T124" i="2" s="1"/>
  <c r="AA124" i="2" s="1"/>
  <c r="Y116" i="2"/>
  <c r="T116" i="2" s="1"/>
  <c r="AA116" i="2" s="1"/>
  <c r="Y108" i="2"/>
  <c r="T108" i="2" s="1"/>
  <c r="AA108" i="2" s="1"/>
  <c r="Y100" i="2"/>
  <c r="T100" i="2" s="1"/>
  <c r="AA100" i="2" s="1"/>
  <c r="Y92" i="2"/>
  <c r="T92" i="2" s="1"/>
  <c r="AA92" i="2" s="1"/>
  <c r="Y84" i="2"/>
  <c r="T84" i="2" s="1"/>
  <c r="AA84" i="2" s="1"/>
  <c r="Y76" i="2"/>
  <c r="T76" i="2" s="1"/>
  <c r="AA76" i="2" s="1"/>
  <c r="Y68" i="2"/>
  <c r="T68" i="2" s="1"/>
  <c r="AA68" i="2" s="1"/>
  <c r="Y60" i="2"/>
  <c r="T60" i="2" s="1"/>
  <c r="AA60" i="2" s="1"/>
  <c r="Y36" i="2"/>
  <c r="T36" i="2" s="1"/>
  <c r="AA36" i="2" s="1"/>
  <c r="Y155" i="2"/>
  <c r="T155" i="2" s="1"/>
  <c r="AA155" i="2" s="1"/>
  <c r="Y147" i="2"/>
  <c r="T147" i="2" s="1"/>
  <c r="U147" i="2" s="1"/>
  <c r="Y139" i="2"/>
  <c r="T139" i="2" s="1"/>
  <c r="U139" i="2" s="1"/>
  <c r="Y131" i="2"/>
  <c r="T131" i="2" s="1"/>
  <c r="AA131" i="2" s="1"/>
  <c r="Y123" i="2"/>
  <c r="T123" i="2" s="1"/>
  <c r="AA123" i="2" s="1"/>
  <c r="Y115" i="2"/>
  <c r="T115" i="2" s="1"/>
  <c r="U115" i="2" s="1"/>
  <c r="Y107" i="2"/>
  <c r="T107" i="2" s="1"/>
  <c r="U107" i="2" s="1"/>
  <c r="Y99" i="2"/>
  <c r="T99" i="2" s="1"/>
  <c r="U99" i="2" s="1"/>
  <c r="Y91" i="2"/>
  <c r="T91" i="2" s="1"/>
  <c r="AA91" i="2" s="1"/>
  <c r="Y83" i="2"/>
  <c r="T83" i="2" s="1"/>
  <c r="U83" i="2" s="1"/>
  <c r="Y75" i="2"/>
  <c r="T75" i="2" s="1"/>
  <c r="AA75" i="2" s="1"/>
  <c r="Y67" i="2"/>
  <c r="T67" i="2" s="1"/>
  <c r="AA67" i="2" s="1"/>
  <c r="Y59" i="2"/>
  <c r="T59" i="2" s="1"/>
  <c r="AA59" i="2" s="1"/>
  <c r="Y51" i="2"/>
  <c r="T51" i="2" s="1"/>
  <c r="U51" i="2" s="1"/>
  <c r="Y43" i="2"/>
  <c r="T43" i="2" s="1"/>
  <c r="AA43" i="2" s="1"/>
  <c r="Y27" i="2"/>
  <c r="T27" i="2" s="1"/>
  <c r="AA27" i="2" s="1"/>
  <c r="Y19" i="2"/>
  <c r="T19" i="2" s="1"/>
  <c r="AA19" i="2" s="1"/>
  <c r="Y11" i="2"/>
  <c r="T11" i="2" s="1"/>
  <c r="AA11" i="2" s="1"/>
  <c r="Y130" i="2"/>
  <c r="T130" i="2" s="1"/>
  <c r="AA130" i="2" s="1"/>
  <c r="Y106" i="2"/>
  <c r="T106" i="2" s="1"/>
  <c r="AA106" i="2" s="1"/>
  <c r="Y98" i="2"/>
  <c r="T98" i="2" s="1"/>
  <c r="AA98" i="2" s="1"/>
  <c r="Y82" i="2"/>
  <c r="T82" i="2" s="1"/>
  <c r="AA82" i="2" s="1"/>
  <c r="Y66" i="2"/>
  <c r="T66" i="2" s="1"/>
  <c r="U66" i="2" s="1"/>
  <c r="Y58" i="2"/>
  <c r="T58" i="2" s="1"/>
  <c r="AA58" i="2" s="1"/>
  <c r="Y42" i="2"/>
  <c r="T42" i="2" s="1"/>
  <c r="AA42" i="2" s="1"/>
  <c r="Y26" i="2"/>
  <c r="T26" i="2" s="1"/>
  <c r="AA26" i="2" s="1"/>
  <c r="Y10" i="2"/>
  <c r="T10" i="2" s="1"/>
  <c r="AA10" i="2" s="1"/>
  <c r="Y154" i="2"/>
  <c r="T154" i="2" s="1"/>
  <c r="AA154" i="2" s="1"/>
  <c r="Y146" i="2"/>
  <c r="T146" i="2" s="1"/>
  <c r="AA146" i="2" s="1"/>
  <c r="Y138" i="2"/>
  <c r="T138" i="2" s="1"/>
  <c r="AA138" i="2" s="1"/>
  <c r="Y122" i="2"/>
  <c r="T122" i="2" s="1"/>
  <c r="AA122" i="2" s="1"/>
  <c r="Y114" i="2"/>
  <c r="T114" i="2" s="1"/>
  <c r="AA114" i="2" s="1"/>
  <c r="Y90" i="2"/>
  <c r="T90" i="2" s="1"/>
  <c r="AA90" i="2" s="1"/>
  <c r="Y74" i="2"/>
  <c r="T74" i="2" s="1"/>
  <c r="AA74" i="2" s="1"/>
  <c r="Y50" i="2"/>
  <c r="T50" i="2" s="1"/>
  <c r="AA50" i="2" s="1"/>
  <c r="Y34" i="2"/>
  <c r="T34" i="2" s="1"/>
  <c r="U34" i="2" s="1"/>
  <c r="Y18" i="2"/>
  <c r="T18" i="2" s="1"/>
  <c r="AA18" i="2" s="1"/>
  <c r="Y9" i="2"/>
  <c r="T9" i="2" s="1"/>
  <c r="AA9" i="2" s="1"/>
  <c r="Y161" i="2"/>
  <c r="T161" i="2" s="1"/>
  <c r="AA161" i="2" s="1"/>
  <c r="AA129" i="2"/>
  <c r="F4" i="4"/>
  <c r="AA66" i="2" l="1"/>
  <c r="U65" i="2"/>
  <c r="U85" i="2"/>
  <c r="AA95" i="2"/>
  <c r="U24" i="2"/>
  <c r="AA35" i="2"/>
  <c r="U113" i="2"/>
  <c r="U112" i="2"/>
  <c r="U33" i="2"/>
  <c r="AA159" i="2"/>
  <c r="U80" i="2"/>
  <c r="U110" i="2"/>
  <c r="U69" i="2"/>
  <c r="U56" i="2"/>
  <c r="U23" i="2"/>
  <c r="U160" i="2"/>
  <c r="AA46" i="2"/>
  <c r="U48" i="2"/>
  <c r="U96" i="2"/>
  <c r="AA149" i="2"/>
  <c r="AA127" i="2"/>
  <c r="U97" i="2"/>
  <c r="AA145" i="2"/>
  <c r="U16" i="2"/>
  <c r="AA107" i="2"/>
  <c r="U124" i="2"/>
  <c r="U117" i="2"/>
  <c r="U43" i="2"/>
  <c r="U21" i="2"/>
  <c r="U60" i="2"/>
  <c r="AA151" i="2"/>
  <c r="AA101" i="2"/>
  <c r="U126" i="2"/>
  <c r="AA87" i="2"/>
  <c r="U77" i="2"/>
  <c r="AA20" i="2"/>
  <c r="AA153" i="2"/>
  <c r="U25" i="2"/>
  <c r="U116" i="2"/>
  <c r="U88" i="2"/>
  <c r="U36" i="2"/>
  <c r="U102" i="2"/>
  <c r="U13" i="2"/>
  <c r="U106" i="2"/>
  <c r="U114" i="2"/>
  <c r="U27" i="2"/>
  <c r="U121" i="2"/>
  <c r="U152" i="2"/>
  <c r="U89" i="2"/>
  <c r="AA79" i="2"/>
  <c r="AA111" i="2"/>
  <c r="U144" i="2"/>
  <c r="AA81" i="2"/>
  <c r="U12" i="2"/>
  <c r="U49" i="2"/>
  <c r="AA62" i="2"/>
  <c r="AA47" i="2"/>
  <c r="AA30" i="2"/>
  <c r="U94" i="2"/>
  <c r="AA83" i="2"/>
  <c r="U155" i="2"/>
  <c r="U37" i="2"/>
  <c r="U64" i="2"/>
  <c r="U72" i="2"/>
  <c r="U136" i="2"/>
  <c r="U26" i="2"/>
  <c r="AA137" i="2"/>
  <c r="U73" i="2"/>
  <c r="U140" i="2"/>
  <c r="AA99" i="2"/>
  <c r="U141" i="2"/>
  <c r="U123" i="2"/>
  <c r="U76" i="2"/>
  <c r="U58" i="2"/>
  <c r="AA34" i="2"/>
  <c r="U161" i="2"/>
  <c r="AA38" i="2"/>
  <c r="U59" i="2"/>
  <c r="U18" i="2"/>
  <c r="U120" i="2"/>
  <c r="U128" i="2"/>
  <c r="U75" i="2"/>
  <c r="U156" i="2"/>
  <c r="U142" i="2"/>
  <c r="U63" i="2"/>
  <c r="U91" i="2"/>
  <c r="U19" i="2"/>
  <c r="U90" i="2"/>
  <c r="U10" i="2"/>
  <c r="U53" i="2"/>
  <c r="U158" i="2"/>
  <c r="U130" i="2"/>
  <c r="U108" i="2"/>
  <c r="AA143" i="2"/>
  <c r="AA139" i="2"/>
  <c r="AA14" i="2"/>
  <c r="U50" i="2"/>
  <c r="U154" i="2"/>
  <c r="U42" i="2"/>
  <c r="U17" i="2"/>
  <c r="U92" i="2"/>
  <c r="U52" i="2"/>
  <c r="U98" i="2"/>
  <c r="U133" i="2"/>
  <c r="U78" i="2"/>
  <c r="U67" i="2"/>
  <c r="U134" i="2"/>
  <c r="U45" i="2"/>
  <c r="AA40" i="2"/>
  <c r="U57" i="2"/>
  <c r="U131" i="2"/>
  <c r="AA109" i="2"/>
  <c r="U44" i="2"/>
  <c r="AA135" i="2"/>
  <c r="AA55" i="2"/>
  <c r="U32" i="2"/>
  <c r="U148" i="2"/>
  <c r="AA119" i="2"/>
  <c r="AA70" i="2"/>
  <c r="U84" i="2"/>
  <c r="U39" i="2"/>
  <c r="AA103" i="2"/>
  <c r="U15" i="2"/>
  <c r="U138" i="2"/>
  <c r="U104" i="2"/>
  <c r="AA31" i="2"/>
  <c r="AA157" i="2"/>
  <c r="U132" i="2"/>
  <c r="AA54" i="2"/>
  <c r="U11" i="2"/>
  <c r="AA147" i="2"/>
  <c r="AA93" i="2"/>
  <c r="U100" i="2"/>
  <c r="U68" i="2"/>
  <c r="T2" i="2"/>
  <c r="U86" i="2"/>
  <c r="U146" i="2"/>
  <c r="U28" i="2"/>
  <c r="U9" i="2"/>
  <c r="G4" i="4" s="1"/>
  <c r="U71" i="2"/>
  <c r="U22" i="2"/>
  <c r="U61" i="2"/>
  <c r="U41" i="2"/>
  <c r="AA125" i="2"/>
  <c r="AA115" i="2"/>
  <c r="AA105" i="2"/>
  <c r="U118" i="2"/>
  <c r="U150" i="2"/>
  <c r="AA51" i="2"/>
  <c r="U122" i="2"/>
  <c r="Y8" i="2"/>
  <c r="U74" i="2"/>
  <c r="AA29" i="2"/>
  <c r="U82" i="2"/>
  <c r="H4" i="4"/>
  <c r="T4" i="2" l="1"/>
  <c r="T3" i="2"/>
  <c r="AA8" i="2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<sst xmlns="http://schemas.openxmlformats.org/spreadsheetml/2006/main" count="1486" uniqueCount="363">
  <si>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</si>
  <si>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</si>
  <si>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</si>
  <si>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</si>
  <si>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</si>
  <si>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</si>
  <si>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</si>
  <si>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</si>
  <si>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</si>
  <si>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</si>
  <si>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</si>
  <si>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</si>
  <si>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</si>
  <si>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</si>
  <si>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</si>
  <si>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</si>
  <si>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</si>
  <si>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</si>
  <si>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</si>
  <si>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</si>
  <si>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</si>
  <si>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</si>
  <si>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</si>
  <si>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</si>
  <si>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</si>
  <si>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</si>
  <si>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</si>
  <si>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</si>
  <si>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</si>
  <si>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</si>
  <si>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</si>
  <si>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</si>
  <si>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</si>
  <si>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</si>
  <si>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</si>
  <si>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</si>
  <si>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</si>
  <si>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</si>
  <si>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</si>
  <si>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</si>
  <si>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</si>
  <si>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</si>
  <si>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</si>
  <si>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</si>
  <si>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</si>
  <si>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</si>
  <si>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</si>
  <si>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</si>
  <si>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</si>
  <si>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</si>
  <si>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</si>
  <si>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</si>
  <si>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</si>
  <si>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</si>
  <si>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</si>
  <si>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</si>
  <si>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</si>
  <si>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</si>
  <si>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</si>
  <si>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</si>
  <si>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</si>
  <si>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</si>
  <si>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</si>
  <si>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</si>
  <si>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</si>
  <si>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</si>
  <si>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</si>
  <si>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</si>
  <si>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</si>
  <si>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</si>
  <si>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</si>
  <si>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</si>
  <si>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</si>
  <si>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</si>
  <si>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</si>
  <si>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</si>
  <si>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</si>
  <si>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</si>
  <si>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</si>
  <si>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</si>
  <si>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</si>
  <si>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</si>
  <si>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</si>
  <si>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</si>
  <si>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</si>
  <si>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</si>
  <si>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</si>
  <si>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</si>
  <si>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</si>
  <si>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</si>
  <si>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</si>
  <si>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</si>
  <si>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</si>
  <si>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</si>
  <si>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</si>
  <si>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</si>
  <si>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</si>
  <si>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</si>
  <si>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</si>
  <si>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</si>
  <si>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</si>
  <si>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</si>
  <si>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</si>
  <si>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</si>
  <si>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</si>
  <si>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</si>
  <si>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</si>
  <si>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</si>
  <si>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</si>
  <si>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</si>
  <si>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</si>
  <si>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</si>
  <si>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</si>
  <si>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</si>
  <si>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</si>
  <si>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</si>
  <si>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</si>
  <si>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</si>
  <si>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</si>
  <si>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</si>
  <si>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</si>
  <si>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</si>
  <si>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</si>
  <si>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</si>
  <si>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</si>
  <si>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</si>
  <si>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</si>
  <si>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</si>
  <si>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</si>
  <si>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</si>
  <si>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</si>
  <si>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</si>
  <si>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</si>
  <si>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</si>
  <si>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</si>
  <si>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</si>
  <si>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</si>
  <si>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</si>
  <si>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</si>
  <si>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</si>
  <si>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</si>
  <si>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</si>
  <si>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</si>
  <si>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</si>
  <si>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</si>
  <si>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</si>
  <si>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</si>
  <si>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</si>
  <si>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</si>
  <si>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</si>
  <si>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</si>
  <si>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</si>
  <si>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</si>
  <si>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</si>
  <si>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</si>
  <si>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</si>
  <si>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</si>
  <si>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</si>
  <si>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</si>
  <si>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</si>
  <si>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</si>
  <si>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</si>
  <si>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</si>
  <si>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</si>
  <si>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</si>
  <si>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</si>
  <si>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</si>
  <si>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</si>
  <si>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</si>
  <si>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</si>
  <si>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</si>
  <si>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</si>
  <si>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</si>
  <si>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</si>
  <si>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</si>
  <si>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</si>
  <si>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</si>
  <si>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</si>
  <si>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</si>
  <si>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</si>
  <si>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</si>
  <si>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</si>
  <si>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</si>
  <si>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</si>
  <si>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</si>
  <si>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</si>
  <si>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</si>
  <si>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</si>
  <si>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</si>
  <si>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</si>
  <si>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</si>
  <si>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</si>
  <si>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</si>
  <si>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</si>
  <si>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</si>
  <si>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</si>
  <si>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</si>
  <si>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</si>
  <si>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</si>
  <si>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</si>
  <si>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</si>
  <si>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</si>
  <si>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</si>
  <si>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</si>
  <si>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</si>
  <si>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</si>
  <si>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</si>
  <si>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</si>
  <si>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</si>
  <si>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</si>
  <si>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</si>
  <si>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</si>
  <si>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</si>
  <si>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</si>
  <si>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</si>
  <si>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</si>
  <si>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</si>
  <si>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</si>
  <si>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</si>
  <si>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</si>
  <si>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</si>
  <si>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</si>
  <si>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</si>
  <si>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</si>
  <si>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</si>
  <si>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</si>
  <si>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</si>
  <si>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</si>
  <si>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</si>
  <si>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</si>
  <si>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</si>
  <si>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</si>
  <si>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</si>
  <si>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</si>
  <si>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</si>
  <si>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</si>
  <si>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</si>
  <si>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</si>
  <si>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</si>
  <si>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</si>
  <si>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</si>
  <si>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</si>
  <si>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</si>
  <si>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</si>
  <si>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</si>
  <si>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</si>
  <si>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</si>
  <si>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</si>
  <si>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</si>
  <si>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</si>
  <si>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</si>
  <si>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</si>
  <si>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</si>
  <si>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</si>
  <si>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</si>
  <si>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</si>
  <si>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</si>
  <si>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</si>
  <si>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</si>
  <si>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</si>
  <si>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</si>
  <si>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</si>
  <si>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</si>
  <si>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</si>
  <si>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</si>
  <si>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</si>
  <si>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</si>
  <si>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</si>
  <si>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</si>
  <si>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</si>
  <si>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</si>
  <si>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</si>
  <si>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</si>
  <si>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</si>
  <si>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</si>
  <si>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</si>
  <si>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</si>
  <si>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</si>
  <si>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</si>
  <si>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</si>
  <si>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</si>
  <si>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</si>
  <si>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</si>
  <si>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</si>
  <si>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</si>
  <si>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</si>
  <si>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</si>
  <si>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</si>
  <si>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</si>
  <si>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</si>
  <si>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</si>
  <si>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</si>
  <si>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</si>
  <si>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</si>
  <si>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</si>
  <si>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</si>
  <si>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</si>
  <si>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</si>
  <si>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</si>
  <si>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</si>
  <si>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</si>
  <si>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</si>
  <si>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</si>
  <si>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</si>
  <si>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</si>
  <si>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</si>
  <si>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</si>
  <si>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</si>
  <si>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</si>
  <si>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</si>
  <si>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</si>
  <si>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</si>
  <si>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</si>
  <si>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</si>
  <si>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</si>
  <si>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</si>
  <si>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</si>
  <si>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</si>
  <si>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</si>
  <si>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</si>
  <si>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</si>
  <si>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</si>
  <si>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</si>
  <si>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</si>
  <si>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</si>
  <si>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</si>
  <si>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</si>
  <si>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</si>
  <si>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</si>
  <si>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</si>
  <si>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</si>
  <si>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</si>
  <si>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</si>
  <si>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</si>
  <si>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</si>
  <si>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</si>
  <si>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</si>
  <si>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</si>
  <si>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</si>
  <si>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</si>
  <si>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</si>
  <si>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</si>
  <si>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</si>
  <si>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</si>
  <si>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</si>
  <si>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</si>
  <si>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</si>
  <si>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</si>
  <si>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</si>
  <si>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2022M01</t>
  </si>
  <si>
    <t>2022M02</t>
  </si>
  <si>
    <t>2022M03</t>
  </si>
  <si>
    <t>2022M04</t>
  </si>
  <si>
    <t>2022M05</t>
  </si>
  <si>
    <t>2022M06</t>
  </si>
  <si>
    <t>2022M07</t>
  </si>
  <si>
    <t>2022M08</t>
  </si>
  <si>
    <t>2022M09</t>
  </si>
  <si>
    <t>2022M10</t>
  </si>
  <si>
    <t>2022M11</t>
  </si>
  <si>
    <t>2022M12</t>
  </si>
  <si>
    <t>Full</t>
  </si>
  <si>
    <t>Valutakurser (nationalbanken.dk)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</si>
</sst>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u/>
      <sz val="11"/>
      <color theme="1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45" fillId="0" borderId="0" applyNumberFormat="0" applyFill="0" applyBorder="0" applyAlignment="0" applyProtection="0"/>
  </cellStyleXfs>
  <cellXfs count="229">
    <xf numFmtId="0" fontId="0" fillId="0" borderId="0" xfId="0"/>
    <xf numFmtId="0" fontId="0" fillId="2" borderId="0" xfId="0" applyFill="1"/>
    <xf numFmtId="0" fontId="8" fillId="2" borderId="0" xfId="0" applyFont="1" applyFill="1"/>
    <xf numFmtId="0" fontId="9" fillId="3" borderId="1" xfId="0" applyFont="1" applyFill="1" applyBorder="1"/>
    <xf numFmtId="0" fontId="11" fillId="3" borderId="3" xfId="0" applyFont="1" applyFill="1" applyBorder="1"/>
    <xf numFmtId="0" fontId="9" fillId="3" borderId="5" xfId="0" applyFont="1" applyFill="1" applyBorder="1" applyAlignment="1">
      <alignment vertical="center" wrapText="1"/>
    </xf>
    <xf numFmtId="0" fontId="9" fillId="2" borderId="0" xfId="0" applyFont="1" applyFill="1"/>
    <xf numFmtId="0" fontId="13" fillId="2" borderId="0" xfId="0" applyFont="1" applyFill="1"/>
    <xf numFmtId="0" fontId="15" fillId="2" borderId="0" xfId="0" applyFont="1" applyFill="1"/>
    <xf numFmtId="0" fontId="0" fillId="2" borderId="0" xfId="0" applyFill="1" applyAlignment="1">
      <alignment vertical="top"/>
    </xf>
    <xf numFmtId="0" fontId="11" fillId="3" borderId="0" xfId="0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17" fillId="3" borderId="7" xfId="0" applyFont="1" applyFill="1" applyBorder="1" applyAlignment="1">
      <alignment horizontal="center" vertical="center"/>
    </xf>
    <xf numFmtId="0" fontId="17" fillId="3" borderId="0" xfId="0" applyFont="1" applyFill="1"/>
    <xf numFmtId="0" fontId="17" fillId="3" borderId="8" xfId="0" applyFont="1" applyFill="1" applyBorder="1"/>
    <xf numFmtId="0" fontId="17" fillId="4" borderId="19" xfId="0" applyFont="1" applyFill="1" applyBorder="1" applyAlignment="1">
      <alignment horizontal="center" vertical="center"/>
    </xf>
    <xf numFmtId="0" fontId="9" fillId="3" borderId="0" xfId="0" applyFont="1" applyFill="1"/>
    <xf numFmtId="0" fontId="19" fillId="3" borderId="8" xfId="0" applyFont="1" applyFill="1" applyBorder="1"/>
    <xf numFmtId="0" fontId="17" fillId="3" borderId="0" xfId="0" applyFont="1" applyFill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7" fillId="3" borderId="0" xfId="0" applyFont="1" applyFill="1" applyAlignment="1">
      <alignment vertical="center"/>
    </xf>
    <xf numFmtId="0" fontId="20" fillId="3" borderId="0" xfId="0" applyFont="1" applyFill="1"/>
    <xf numFmtId="0" fontId="15" fillId="2" borderId="1" xfId="0" applyFont="1" applyFill="1" applyBorder="1" applyAlignment="1">
      <alignment horizontal="center"/>
    </xf>
    <xf numFmtId="0" fontId="17" fillId="3" borderId="0" xfId="0" applyFont="1" applyFill="1" applyAlignment="1">
      <alignment wrapText="1"/>
    </xf>
    <xf numFmtId="0" fontId="17" fillId="3" borderId="0" xfId="0" applyFont="1" applyFill="1" applyAlignment="1">
      <alignment horizontal="left" wrapText="1"/>
    </xf>
    <xf numFmtId="0" fontId="21" fillId="3" borderId="0" xfId="0" applyFont="1" applyFill="1"/>
    <xf numFmtId="0" fontId="15" fillId="2" borderId="3" xfId="0" applyFont="1" applyFill="1" applyBorder="1" applyAlignment="1">
      <alignment horizontal="center"/>
    </xf>
    <xf numFmtId="0" fontId="22" fillId="3" borderId="0" xfId="0" applyFont="1" applyFill="1" applyAlignment="1">
      <alignment horizontal="right"/>
    </xf>
    <xf numFmtId="3" fontId="13" fillId="2" borderId="0" xfId="0" applyNumberFormat="1" applyFont="1" applyFill="1"/>
    <xf numFmtId="0" fontId="19" fillId="3" borderId="0" xfId="0" applyFont="1" applyFill="1"/>
    <xf numFmtId="1" fontId="15" fillId="2" borderId="5" xfId="0" applyNumberFormat="1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left"/>
    </xf>
    <xf numFmtId="0" fontId="9" fillId="3" borderId="19" xfId="0" applyFont="1" applyFill="1" applyBorder="1"/>
    <xf numFmtId="0" fontId="15" fillId="2" borderId="15" xfId="0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0" fontId="11" fillId="3" borderId="0" xfId="0" applyFont="1" applyFill="1"/>
    <xf numFmtId="0" fontId="15" fillId="2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18" fillId="3" borderId="0" xfId="0" applyFont="1" applyFill="1" applyAlignment="1">
      <alignment horizontal="center" vertical="center"/>
    </xf>
    <xf numFmtId="2" fontId="9" fillId="2" borderId="0" xfId="0" applyNumberFormat="1" applyFont="1" applyFill="1"/>
    <xf numFmtId="165" fontId="9" fillId="2" borderId="0" xfId="0" applyNumberFormat="1" applyFont="1" applyFill="1"/>
    <xf numFmtId="1" fontId="15" fillId="2" borderId="21" xfId="0" applyNumberFormat="1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8" fillId="3" borderId="0" xfId="0" applyFont="1" applyFill="1" applyAlignment="1">
      <alignment horizontal="left" vertical="center"/>
    </xf>
    <xf numFmtId="0" fontId="18" fillId="3" borderId="21" xfId="0" applyFont="1" applyFill="1" applyBorder="1" applyAlignment="1">
      <alignment horizontal="center" vertical="center"/>
    </xf>
    <xf numFmtId="0" fontId="9" fillId="3" borderId="23" xfId="0" applyFont="1" applyFill="1" applyBorder="1"/>
    <xf numFmtId="0" fontId="18" fillId="2" borderId="0" xfId="0" applyFont="1" applyFill="1"/>
    <xf numFmtId="0" fontId="24" fillId="3" borderId="0" xfId="0" applyFont="1" applyFill="1" applyAlignment="1">
      <alignment horizontal="center"/>
    </xf>
    <xf numFmtId="0" fontId="24" fillId="3" borderId="0" xfId="0" applyFont="1" applyFill="1"/>
    <xf numFmtId="0" fontId="9" fillId="3" borderId="20" xfId="0" applyFont="1" applyFill="1" applyBorder="1"/>
    <xf numFmtId="0" fontId="9" fillId="3" borderId="16" xfId="0" applyFont="1" applyFill="1" applyBorder="1"/>
    <xf numFmtId="0" fontId="18" fillId="3" borderId="1" xfId="0" applyFont="1" applyFill="1" applyBorder="1" applyAlignment="1">
      <alignment horizontal="center" vertical="center"/>
    </xf>
    <xf numFmtId="0" fontId="11" fillId="3" borderId="17" xfId="0" applyFont="1" applyFill="1" applyBorder="1"/>
    <xf numFmtId="0" fontId="18" fillId="3" borderId="3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18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left" vertical="top" wrapText="1"/>
    </xf>
    <xf numFmtId="0" fontId="9" fillId="3" borderId="21" xfId="0" applyFont="1" applyFill="1" applyBorder="1" applyAlignment="1">
      <alignment vertical="center" wrapText="1"/>
    </xf>
    <xf numFmtId="0" fontId="25" fillId="3" borderId="15" xfId="0" applyFont="1" applyFill="1" applyBorder="1"/>
    <xf numFmtId="0" fontId="25" fillId="3" borderId="0" xfId="0" applyFont="1" applyFill="1" applyAlignment="1">
      <alignment horizontal="center"/>
    </xf>
    <xf numFmtId="0" fontId="17" fillId="3" borderId="10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17" fillId="3" borderId="12" xfId="0" applyFont="1" applyFill="1" applyBorder="1"/>
    <xf numFmtId="3" fontId="18" fillId="3" borderId="16" xfId="0" applyNumberFormat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/>
    </xf>
    <xf numFmtId="3" fontId="18" fillId="3" borderId="17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5" xfId="0" applyFont="1" applyFill="1" applyBorder="1" applyAlignment="1">
      <alignment vertical="center" wrapText="1"/>
    </xf>
    <xf numFmtId="3" fontId="18" fillId="3" borderId="18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/>
    </xf>
    <xf numFmtId="0" fontId="26" fillId="2" borderId="0" xfId="0" applyFont="1" applyFill="1"/>
    <xf numFmtId="0" fontId="9" fillId="2" borderId="0" xfId="0" applyFont="1" applyFill="1" applyAlignment="1">
      <alignment vertical="center" wrapText="1"/>
    </xf>
    <xf numFmtId="0" fontId="26" fillId="2" borderId="0" xfId="0" applyFont="1" applyFill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7" fillId="2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/>
    </xf>
    <xf numFmtId="3" fontId="25" fillId="3" borderId="9" xfId="0" applyNumberFormat="1" applyFont="1" applyFill="1" applyBorder="1" applyAlignment="1">
      <alignment horizontal="center" vertical="center" wrapText="1"/>
    </xf>
    <xf numFmtId="3" fontId="25" fillId="3" borderId="13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/>
    </xf>
    <xf numFmtId="0" fontId="29" fillId="2" borderId="0" xfId="0" applyFont="1" applyFill="1" applyAlignment="1">
      <alignment vertical="center"/>
    </xf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1" fontId="15" fillId="2" borderId="18" xfId="0" applyNumberFormat="1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3" fillId="5" borderId="0" xfId="0" applyFont="1" applyFill="1"/>
    <xf numFmtId="0" fontId="18" fillId="5" borderId="0" xfId="0" applyFont="1" applyFill="1"/>
    <xf numFmtId="1" fontId="17" fillId="2" borderId="22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2" borderId="0" xfId="0" applyFont="1" applyFill="1" applyProtection="1">
      <protection locked="0"/>
    </xf>
    <xf numFmtId="3" fontId="25" fillId="0" borderId="3" xfId="0" applyNumberFormat="1" applyFont="1" applyBorder="1" applyAlignment="1" applyProtection="1">
      <alignment horizontal="center" vertical="center" wrapText="1"/>
      <protection locked="0"/>
    </xf>
    <xf numFmtId="3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 applyProtection="1">
      <alignment horizontal="center" vertical="center" wrapText="1"/>
      <protection locked="0"/>
    </xf>
    <xf numFmtId="0" fontId="33" fillId="6" borderId="0" xfId="1" applyFont="1" applyFill="1" applyAlignment="1" applyProtection="1">
      <alignment horizontal="right"/>
      <protection locked="0"/>
    </xf>
    <xf numFmtId="0" fontId="31" fillId="6" borderId="0" xfId="0" applyFont="1" applyFill="1"/>
    <xf numFmtId="165" fontId="31" fillId="6" borderId="0" xfId="0" applyNumberFormat="1" applyFont="1" applyFill="1" applyAlignment="1">
      <alignment horizontal="right"/>
    </xf>
    <xf numFmtId="0" fontId="18" fillId="6" borderId="0" xfId="0" applyFont="1" applyFill="1"/>
    <xf numFmtId="0" fontId="33" fillId="6" borderId="0" xfId="4" applyFont="1" applyFill="1" applyAlignment="1" applyProtection="1">
      <alignment horizontal="right"/>
      <protection locked="0"/>
    </xf>
    <xf numFmtId="0" fontId="34" fillId="0" borderId="0" xfId="0" applyFont="1"/>
    <xf numFmtId="0" fontId="8" fillId="0" borderId="0" xfId="0" applyFont="1"/>
    <xf numFmtId="0" fontId="32" fillId="6" borderId="0" xfId="0" applyFont="1" applyFill="1" applyAlignment="1">
      <alignment horizontal="left"/>
    </xf>
    <xf numFmtId="0" fontId="32" fillId="6" borderId="0" xfId="0" applyFont="1" applyFill="1" applyAlignment="1">
      <alignment horizontal="right"/>
    </xf>
    <xf numFmtId="0" fontId="33" fillId="6" borderId="0" xfId="6" applyFont="1" applyFill="1" applyAlignment="1" applyProtection="1">
      <alignment horizontal="right"/>
      <protection locked="0"/>
    </xf>
    <xf numFmtId="165" fontId="31" fillId="5" borderId="0" xfId="0" applyNumberFormat="1" applyFont="1" applyFill="1" applyAlignment="1">
      <alignment horizontal="right"/>
    </xf>
    <xf numFmtId="0" fontId="31" fillId="2" borderId="0" xfId="0" applyFont="1" applyFill="1"/>
    <xf numFmtId="0" fontId="32" fillId="0" borderId="0" xfId="0" applyFont="1"/>
    <xf numFmtId="0" fontId="32" fillId="7" borderId="25" xfId="0" applyFont="1" applyFill="1" applyBorder="1"/>
    <xf numFmtId="0" fontId="35" fillId="7" borderId="26" xfId="0" applyFont="1" applyFill="1" applyBorder="1" applyAlignment="1">
      <alignment horizontal="center"/>
    </xf>
    <xf numFmtId="0" fontId="35" fillId="7" borderId="27" xfId="0" applyFont="1" applyFill="1" applyBorder="1" applyAlignment="1">
      <alignment horizontal="center"/>
    </xf>
    <xf numFmtId="0" fontId="37" fillId="7" borderId="24" xfId="0" applyFont="1" applyFill="1" applyBorder="1"/>
    <xf numFmtId="1" fontId="36" fillId="6" borderId="24" xfId="0" applyNumberFormat="1" applyFont="1" applyFill="1" applyBorder="1" applyAlignment="1">
      <alignment horizontal="center"/>
    </xf>
    <xf numFmtId="2" fontId="36" fillId="6" borderId="24" xfId="0" applyNumberFormat="1" applyFont="1" applyFill="1" applyBorder="1" applyAlignment="1">
      <alignment horizontal="center"/>
    </xf>
    <xf numFmtId="0" fontId="31" fillId="2" borderId="0" xfId="0" applyFont="1" applyFill="1" applyAlignment="1">
      <alignment horizontal="right"/>
    </xf>
    <xf numFmtId="0" fontId="31" fillId="5" borderId="0" xfId="0" applyFont="1" applyFill="1" applyAlignment="1">
      <alignment horizontal="right"/>
    </xf>
    <xf numFmtId="0" fontId="31" fillId="6" borderId="0" xfId="0" applyFont="1" applyFill="1" applyAlignment="1">
      <alignment horizontal="right"/>
    </xf>
    <xf numFmtId="0" fontId="31" fillId="6" borderId="0" xfId="0" applyFont="1" applyFill="1" applyAlignment="1">
      <alignment horizontal="left"/>
    </xf>
    <xf numFmtId="165" fontId="31" fillId="2" borderId="0" xfId="0" applyNumberFormat="1" applyFont="1" applyFill="1" applyAlignment="1">
      <alignment horizontal="right"/>
    </xf>
    <xf numFmtId="2" fontId="38" fillId="0" borderId="0" xfId="0" applyNumberFormat="1" applyFont="1"/>
    <xf numFmtId="166" fontId="31" fillId="2" borderId="0" xfId="0" applyNumberFormat="1" applyFont="1" applyFill="1" applyAlignment="1">
      <alignment horizontal="right"/>
    </xf>
    <xf numFmtId="0" fontId="39" fillId="2" borderId="0" xfId="0" applyFont="1" applyFill="1" applyAlignment="1">
      <alignment vertical="center"/>
    </xf>
    <xf numFmtId="0" fontId="31" fillId="5" borderId="0" xfId="0" applyFont="1" applyFill="1"/>
    <xf numFmtId="0" fontId="30" fillId="6" borderId="0" xfId="3" applyFont="1" applyFill="1" applyAlignment="1" applyProtection="1">
      <alignment horizontal="right"/>
      <protection locked="0"/>
    </xf>
    <xf numFmtId="0" fontId="30" fillId="6" borderId="0" xfId="5" applyFont="1" applyFill="1" applyAlignment="1" applyProtection="1">
      <alignment horizontal="right"/>
      <protection locked="0"/>
    </xf>
    <xf numFmtId="0" fontId="40" fillId="2" borderId="0" xfId="0" applyFont="1" applyFill="1"/>
    <xf numFmtId="0" fontId="41" fillId="2" borderId="0" xfId="0" applyFont="1" applyFill="1"/>
    <xf numFmtId="0" fontId="41" fillId="0" borderId="0" xfId="0" applyFont="1"/>
    <xf numFmtId="0" fontId="42" fillId="5" borderId="0" xfId="0" applyFont="1" applyFill="1"/>
    <xf numFmtId="0" fontId="43" fillId="5" borderId="0" xfId="0" applyFont="1" applyFill="1"/>
    <xf numFmtId="0" fontId="32" fillId="5" borderId="0" xfId="0" applyFont="1" applyFill="1"/>
    <xf numFmtId="3" fontId="9" fillId="3" borderId="28" xfId="0" applyNumberFormat="1" applyFont="1" applyFill="1" applyBorder="1" applyAlignment="1">
      <alignment horizontal="center" vertical="center" wrapText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3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37" fillId="0" borderId="0" xfId="0" applyFont="1"/>
    <xf numFmtId="2" fontId="44" fillId="0" borderId="24" xfId="0" applyNumberFormat="1" applyFont="1" applyBorder="1"/>
    <xf numFmtId="2" fontId="36" fillId="6" borderId="24" xfId="0" applyNumberFormat="1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18" fillId="2" borderId="24" xfId="0" applyFont="1" applyFill="1" applyBorder="1" applyAlignment="1">
      <alignment horizontal="right"/>
    </xf>
    <xf numFmtId="0" fontId="18" fillId="2" borderId="24" xfId="0" applyFont="1" applyFill="1" applyBorder="1"/>
    <xf numFmtId="3" fontId="18" fillId="2" borderId="24" xfId="0" applyNumberFormat="1" applyFont="1" applyFill="1" applyBorder="1"/>
    <xf numFmtId="3" fontId="18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1" fillId="2" borderId="0" xfId="0" applyFont="1" applyFill="1" applyAlignment="1">
      <alignment vertical="center" wrapText="1"/>
    </xf>
    <xf numFmtId="0" fontId="31" fillId="2" borderId="0" xfId="0" applyFont="1" applyFill="1" applyAlignment="1">
      <alignment horizontal="left"/>
    </xf>
    <xf numFmtId="49" fontId="31" fillId="2" borderId="0" xfId="0" applyNumberFormat="1" applyFont="1" applyFill="1"/>
    <xf numFmtId="3" fontId="31" fillId="2" borderId="0" xfId="0" applyNumberFormat="1" applyFont="1" applyFill="1"/>
    <xf numFmtId="4" fontId="31" fillId="2" borderId="0" xfId="0" applyNumberFormat="1" applyFont="1" applyFill="1"/>
    <xf numFmtId="167" fontId="31" fillId="2" borderId="0" xfId="0" applyNumberFormat="1" applyFont="1" applyFill="1" applyAlignment="1">
      <alignment horizontal="right"/>
    </xf>
    <xf numFmtId="165" fontId="18" fillId="2" borderId="0" xfId="0" applyNumberFormat="1" applyFont="1" applyFill="1" applyAlignment="1">
      <alignment horizontal="right"/>
    </xf>
    <xf numFmtId="0" fontId="45" fillId="0" borderId="0" xfId="8" applyAlignment="1"/>
    <xf numFmtId="0" fontId="17" fillId="2" borderId="9" xfId="0" applyFont="1" applyFill="1" applyBorder="1" applyAlignment="1" applyProtection="1">
      <alignment horizontal="center"/>
      <protection locked="0"/>
    </xf>
    <xf numFmtId="0" fontId="12" fillId="0" borderId="11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6" xfId="0" applyFont="1" applyBorder="1"/>
    <xf numFmtId="0" fontId="12" fillId="0" borderId="7" xfId="0" applyFont="1" applyBorder="1"/>
    <xf numFmtId="0" fontId="0" fillId="0" borderId="0" xfId="0"/>
    <xf numFmtId="0" fontId="12" fillId="0" borderId="8" xfId="0" applyFont="1" applyBorder="1"/>
    <xf numFmtId="0" fontId="12" fillId="0" borderId="10" xfId="0" applyFont="1" applyBorder="1"/>
    <xf numFmtId="0" fontId="12" fillId="0" borderId="12" xfId="0" applyFont="1" applyBorder="1"/>
    <xf numFmtId="0" fontId="12" fillId="0" borderId="14" xfId="0" applyFont="1" applyBorder="1"/>
    <xf numFmtId="0" fontId="16" fillId="3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17" fillId="3" borderId="0" xfId="0" applyFont="1" applyFill="1" applyAlignment="1">
      <alignment horizontal="left" vertical="top" wrapText="1"/>
    </xf>
    <xf numFmtId="0" fontId="12" fillId="0" borderId="0" xfId="0" applyFont="1"/>
    <xf numFmtId="0" fontId="19" fillId="3" borderId="12" xfId="0" applyFont="1" applyFill="1" applyBorder="1" applyAlignment="1">
      <alignment horizontal="center"/>
    </xf>
    <xf numFmtId="4" fontId="17" fillId="2" borderId="9" xfId="0" applyNumberFormat="1" applyFont="1" applyFill="1" applyBorder="1" applyAlignment="1" applyProtection="1">
      <alignment horizontal="center"/>
      <protection locked="0"/>
    </xf>
    <xf numFmtId="164" fontId="24" fillId="3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9" fillId="3" borderId="15" xfId="0" applyFont="1" applyFill="1" applyBorder="1" applyAlignment="1">
      <alignment horizontal="right" vertical="center"/>
    </xf>
    <xf numFmtId="0" fontId="12" fillId="0" borderId="15" xfId="0" applyFont="1" applyBorder="1"/>
    <xf numFmtId="0" fontId="9" fillId="0" borderId="9" xfId="0" applyFont="1" applyBorder="1" applyAlignment="1" applyProtection="1">
      <alignment horizontal="center"/>
      <protection locked="0"/>
    </xf>
    <xf numFmtId="0" fontId="25" fillId="3" borderId="0" xfId="0" applyFont="1" applyFill="1" applyAlignment="1">
      <alignment horizontal="center" vertical="center" wrapText="1"/>
    </xf>
    <xf numFmtId="0" fontId="12" fillId="0" borderId="17" xfId="0" applyFont="1" applyBorder="1"/>
    <xf numFmtId="0" fontId="25" fillId="3" borderId="15" xfId="0" applyFont="1" applyFill="1" applyBorder="1" applyAlignment="1">
      <alignment horizontal="center"/>
    </xf>
    <xf numFmtId="0" fontId="12" fillId="0" borderId="16" xfId="0" applyFont="1" applyBorder="1"/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12" fillId="0" borderId="3" xfId="0" applyFont="1" applyBorder="1"/>
    <xf numFmtId="0" fontId="9" fillId="3" borderId="0" xfId="0" applyFont="1" applyFill="1" applyAlignment="1">
      <alignment horizontal="center"/>
    </xf>
    <xf numFmtId="3" fontId="23" fillId="3" borderId="0" xfId="0" applyNumberFormat="1" applyFont="1" applyFill="1" applyAlignment="1">
      <alignment horizontal="left"/>
    </xf>
    <xf numFmtId="0" fontId="12" fillId="0" borderId="21" xfId="0" applyFont="1" applyBorder="1"/>
    <xf numFmtId="0" fontId="25" fillId="3" borderId="21" xfId="0" applyFont="1" applyFill="1" applyBorder="1" applyAlignment="1">
      <alignment horizontal="center" vertical="center" wrapText="1"/>
    </xf>
    <xf numFmtId="0" fontId="12" fillId="0" borderId="18" xfId="0" applyFont="1" applyBorder="1"/>
    <xf numFmtId="0" fontId="18" fillId="3" borderId="3" xfId="0" applyFont="1" applyFill="1" applyBorder="1" applyAlignment="1">
      <alignment horizontal="center" vertical="center"/>
    </xf>
    <xf numFmtId="0" fontId="12" fillId="0" borderId="5" xfId="0" applyFont="1" applyBorder="1"/>
    <xf numFmtId="0" fontId="14" fillId="3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 wrapText="1"/>
    </xf>
    <xf numFmtId="0" fontId="12" fillId="0" borderId="23" xfId="0" applyFont="1" applyBorder="1"/>
    <xf numFmtId="0" fontId="12" fillId="0" borderId="20" xfId="0" applyFont="1" applyBorder="1"/>
    <xf numFmtId="0" fontId="18" fillId="3" borderId="1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1" fillId="6" borderId="0" xfId="0" applyFont="1" applyFill="1" applyAlignment="1">
      <alignment horizontal="center"/>
    </xf>
    <xf numFmtId="0" fontId="32" fillId="6" borderId="0" xfId="0" applyFont="1" applyFill="1"/>
  </cellXfs>
  <cellStyles count="9">
    <cellStyle name="Link" xfId="8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ationalbanken.dk/da/statistik/valutakurs/Sider/default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6" sqref="L6"/>
    </sheetView>
  </sheetViews>
  <sheetFormatPr defaultColWidth="17.33203125" defaultRowHeight="15" customHeight="1" x14ac:dyDescent="0.3"/>
  <cols>
    <col min="1" max="1" width="1" customWidth="1"/>
    <col min="2" max="2" width="7" customWidth="1"/>
    <col min="3" max="3" width="25" customWidth="1"/>
    <col min="4" max="4" width="3.44140625" customWidth="1"/>
    <col min="5" max="9" width="9.109375" customWidth="1"/>
    <col min="10" max="10" width="4.109375" customWidth="1"/>
    <col min="11" max="11" width="9.109375" customWidth="1"/>
  </cols>
  <sheetData>
    <row r="1" spans="1:11" ht="15.7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3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3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3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3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3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3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3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3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3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3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3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3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ht="14.4" x14ac:dyDescent="0.3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3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ht="14.4" x14ac:dyDescent="0.3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ht="14.4" x14ac:dyDescent="0.3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ht="14.4" x14ac:dyDescent="0.3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ht="14.4" x14ac:dyDescent="0.3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ht="14.4" x14ac:dyDescent="0.3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ht="14.4" x14ac:dyDescent="0.3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ht="14.4" x14ac:dyDescent="0.3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ht="14.4" x14ac:dyDescent="0.3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ht="14.4" x14ac:dyDescent="0.3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ht="14.4" x14ac:dyDescent="0.3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3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ht="14.4" x14ac:dyDescent="0.3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ht="14.4" x14ac:dyDescent="0.3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ht="14.4" x14ac:dyDescent="0.3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ht="14.4" x14ac:dyDescent="0.3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3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ht="14.4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ht="14.4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ht="14.4" x14ac:dyDescent="0.3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ht="14.4" x14ac:dyDescent="0.3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ht="14.4" x14ac:dyDescent="0.3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ht="14.4" x14ac:dyDescent="0.3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ht="14.4" x14ac:dyDescent="0.3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ht="14.4" x14ac:dyDescent="0.3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ht="14.4" x14ac:dyDescent="0.3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ht="14.4" x14ac:dyDescent="0.3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ht="14.4" x14ac:dyDescent="0.3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ht="14.4" x14ac:dyDescent="0.3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ht="14.4" x14ac:dyDescent="0.3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ht="14.4" x14ac:dyDescent="0.3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ht="14.4" x14ac:dyDescent="0.3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ht="14.4" x14ac:dyDescent="0.3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ht="14.4" x14ac:dyDescent="0.3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ht="14.4" x14ac:dyDescent="0.3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ht="14.4" x14ac:dyDescent="0.3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ht="14.4" x14ac:dyDescent="0.3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ht="14.4" x14ac:dyDescent="0.3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ht="14.4" x14ac:dyDescent="0.3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ht="14.4" x14ac:dyDescent="0.3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ht="14.4" x14ac:dyDescent="0.3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ht="14.4" x14ac:dyDescent="0.3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ht="14.4" x14ac:dyDescent="0.3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ht="14.4" x14ac:dyDescent="0.3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ht="14.4" x14ac:dyDescent="0.3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ht="14.4" x14ac:dyDescent="0.3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ht="14.4" x14ac:dyDescent="0.3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ht="14.4" x14ac:dyDescent="0.3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ht="14.4" x14ac:dyDescent="0.3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ht="14.4" x14ac:dyDescent="0.3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ht="14.4" x14ac:dyDescent="0.3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ht="14.4" x14ac:dyDescent="0.3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ht="14.4" x14ac:dyDescent="0.3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ht="14.4" x14ac:dyDescent="0.3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ht="14.4" x14ac:dyDescent="0.3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ht="14.4" x14ac:dyDescent="0.3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ht="14.4" x14ac:dyDescent="0.3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ht="14.4" x14ac:dyDescent="0.3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ht="14.4" x14ac:dyDescent="0.3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ht="14.4" x14ac:dyDescent="0.3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ht="14.4" x14ac:dyDescent="0.3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ht="14.4" x14ac:dyDescent="0.3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ht="14.4" x14ac:dyDescent="0.3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ht="14.4" x14ac:dyDescent="0.3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ht="14.4" x14ac:dyDescent="0.3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ht="14.4" x14ac:dyDescent="0.3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ht="14.4" x14ac:dyDescent="0.3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ht="14.4" x14ac:dyDescent="0.3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ht="14.4" x14ac:dyDescent="0.3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ht="14.4" x14ac:dyDescent="0.3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ht="14.4" x14ac:dyDescent="0.3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ht="14.4" x14ac:dyDescent="0.3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ht="14.4" x14ac:dyDescent="0.3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ht="14.4" x14ac:dyDescent="0.3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ht="14.4" x14ac:dyDescent="0.3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ht="14.4" x14ac:dyDescent="0.3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ht="14.4" x14ac:dyDescent="0.3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ht="14.4" x14ac:dyDescent="0.3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ht="14.4" x14ac:dyDescent="0.3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ht="14.4" x14ac:dyDescent="0.3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ht="14.4" x14ac:dyDescent="0.3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ht="14.4" x14ac:dyDescent="0.3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ht="14.4" x14ac:dyDescent="0.3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ht="14.4" x14ac:dyDescent="0.3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ht="14.4" x14ac:dyDescent="0.3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ht="14.4" x14ac:dyDescent="0.3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ht="14.4" x14ac:dyDescent="0.3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ht="14.4" x14ac:dyDescent="0.3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ht="14.4" x14ac:dyDescent="0.3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ht="14.4" x14ac:dyDescent="0.3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ht="14.4" x14ac:dyDescent="0.3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ht="14.4" x14ac:dyDescent="0.3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ht="14.4" x14ac:dyDescent="0.3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ht="14.4" x14ac:dyDescent="0.3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ht="14.4" x14ac:dyDescent="0.3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ht="14.4" x14ac:dyDescent="0.3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ht="14.4" x14ac:dyDescent="0.3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ht="14.4" x14ac:dyDescent="0.3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ht="14.4" x14ac:dyDescent="0.3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ht="14.4" x14ac:dyDescent="0.3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ht="14.4" x14ac:dyDescent="0.3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ht="14.4" x14ac:dyDescent="0.3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ht="14.4" x14ac:dyDescent="0.3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ht="14.4" x14ac:dyDescent="0.3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ht="14.4" x14ac:dyDescent="0.3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ht="14.4" x14ac:dyDescent="0.3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ht="14.4" x14ac:dyDescent="0.3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ht="14.4" x14ac:dyDescent="0.3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ht="14.4" x14ac:dyDescent="0.3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ht="14.4" x14ac:dyDescent="0.3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ht="14.4" x14ac:dyDescent="0.3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ht="14.4" x14ac:dyDescent="0.3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ht="14.4" x14ac:dyDescent="0.3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ht="14.4" x14ac:dyDescent="0.3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ht="14.4" x14ac:dyDescent="0.3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ht="14.4" x14ac:dyDescent="0.3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ht="14.4" x14ac:dyDescent="0.3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ht="14.4" x14ac:dyDescent="0.3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ht="14.4" x14ac:dyDescent="0.3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ht="14.4" x14ac:dyDescent="0.3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ht="14.4" x14ac:dyDescent="0.3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ht="14.4" x14ac:dyDescent="0.3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ht="14.4" x14ac:dyDescent="0.3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ht="14.4" x14ac:dyDescent="0.3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ht="14.4" x14ac:dyDescent="0.3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ht="14.4" x14ac:dyDescent="0.3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ht="14.4" x14ac:dyDescent="0.3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ht="14.4" x14ac:dyDescent="0.3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ht="14.4" x14ac:dyDescent="0.3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ht="14.4" x14ac:dyDescent="0.3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ht="14.4" x14ac:dyDescent="0.3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ht="14.4" x14ac:dyDescent="0.3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ht="14.4" x14ac:dyDescent="0.3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ht="14.4" x14ac:dyDescent="0.3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ht="14.4" x14ac:dyDescent="0.3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ht="14.4" x14ac:dyDescent="0.3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ht="14.4" x14ac:dyDescent="0.3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ht="14.4" x14ac:dyDescent="0.3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ht="14.4" x14ac:dyDescent="0.3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ht="14.4" x14ac:dyDescent="0.3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ht="14.4" x14ac:dyDescent="0.3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ht="14.4" x14ac:dyDescent="0.3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ht="14.4" x14ac:dyDescent="0.3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ht="14.4" x14ac:dyDescent="0.3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ht="14.4" x14ac:dyDescent="0.3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ht="14.4" x14ac:dyDescent="0.3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ht="14.4" x14ac:dyDescent="0.3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ht="14.4" x14ac:dyDescent="0.3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ht="14.4" x14ac:dyDescent="0.3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ht="14.4" x14ac:dyDescent="0.3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ht="14.4" x14ac:dyDescent="0.3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ht="14.4" x14ac:dyDescent="0.3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ht="14.4" x14ac:dyDescent="0.3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ht="14.4" x14ac:dyDescent="0.3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ht="14.4" x14ac:dyDescent="0.3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ht="14.4" x14ac:dyDescent="0.3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ht="14.4" x14ac:dyDescent="0.3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ht="14.4" x14ac:dyDescent="0.3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ht="14.4" x14ac:dyDescent="0.3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ht="14.4" x14ac:dyDescent="0.3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ht="14.4" x14ac:dyDescent="0.3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ht="14.4" x14ac:dyDescent="0.3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ht="14.4" x14ac:dyDescent="0.3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ht="14.4" x14ac:dyDescent="0.3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ht="14.4" x14ac:dyDescent="0.3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ht="14.4" x14ac:dyDescent="0.3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ht="14.4" x14ac:dyDescent="0.3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ht="14.4" x14ac:dyDescent="0.3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ht="14.4" x14ac:dyDescent="0.3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ht="14.4" x14ac:dyDescent="0.3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ht="14.4" x14ac:dyDescent="0.3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ht="14.4" x14ac:dyDescent="0.3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ht="14.4" x14ac:dyDescent="0.3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ht="14.4" x14ac:dyDescent="0.3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ht="14.4" x14ac:dyDescent="0.3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ht="14.4" x14ac:dyDescent="0.3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ht="14.4" x14ac:dyDescent="0.3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ht="14.4" x14ac:dyDescent="0.3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ht="14.4" x14ac:dyDescent="0.3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ht="14.4" x14ac:dyDescent="0.3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ht="14.4" x14ac:dyDescent="0.3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ht="14.4" x14ac:dyDescent="0.3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ht="14.4" x14ac:dyDescent="0.3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ht="14.4" x14ac:dyDescent="0.3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ht="14.4" x14ac:dyDescent="0.3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ht="14.4" x14ac:dyDescent="0.3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ht="14.4" x14ac:dyDescent="0.3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ht="14.4" x14ac:dyDescent="0.3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ht="14.4" x14ac:dyDescent="0.3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ht="14.4" x14ac:dyDescent="0.3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ht="14.4" x14ac:dyDescent="0.3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ht="14.4" x14ac:dyDescent="0.3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ht="14.4" x14ac:dyDescent="0.3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ht="14.4" x14ac:dyDescent="0.3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ht="14.4" x14ac:dyDescent="0.3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ht="14.4" x14ac:dyDescent="0.3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ht="14.4" x14ac:dyDescent="0.3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ht="14.4" x14ac:dyDescent="0.3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ht="14.4" x14ac:dyDescent="0.3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ht="14.4" x14ac:dyDescent="0.3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ht="14.4" x14ac:dyDescent="0.3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ht="14.4" x14ac:dyDescent="0.3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ht="14.4" x14ac:dyDescent="0.3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ht="14.4" x14ac:dyDescent="0.3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ht="14.4" x14ac:dyDescent="0.3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ht="14.4" x14ac:dyDescent="0.3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ht="14.4" x14ac:dyDescent="0.3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ht="14.4" x14ac:dyDescent="0.3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ht="14.4" x14ac:dyDescent="0.3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ht="14.4" x14ac:dyDescent="0.3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ht="14.4" x14ac:dyDescent="0.3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ht="14.4" x14ac:dyDescent="0.3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ht="14.4" x14ac:dyDescent="0.3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ht="14.4" x14ac:dyDescent="0.3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ht="14.4" x14ac:dyDescent="0.3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ht="14.4" x14ac:dyDescent="0.3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ht="14.4" x14ac:dyDescent="0.3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ht="14.4" x14ac:dyDescent="0.3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ht="14.4" x14ac:dyDescent="0.3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ht="14.4" x14ac:dyDescent="0.3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ht="14.4" x14ac:dyDescent="0.3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ht="14.4" x14ac:dyDescent="0.3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ht="14.4" x14ac:dyDescent="0.3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ht="14.4" x14ac:dyDescent="0.3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ht="14.4" x14ac:dyDescent="0.3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ht="14.4" x14ac:dyDescent="0.3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ht="14.4" x14ac:dyDescent="0.3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ht="14.4" x14ac:dyDescent="0.3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ht="14.4" x14ac:dyDescent="0.3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ht="14.4" x14ac:dyDescent="0.3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ht="14.4" x14ac:dyDescent="0.3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ht="14.4" x14ac:dyDescent="0.3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ht="14.4" x14ac:dyDescent="0.3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ht="14.4" x14ac:dyDescent="0.3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ht="14.4" x14ac:dyDescent="0.3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ht="14.4" x14ac:dyDescent="0.3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ht="14.4" x14ac:dyDescent="0.3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ht="14.4" x14ac:dyDescent="0.3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ht="14.4" x14ac:dyDescent="0.3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ht="14.4" x14ac:dyDescent="0.3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ht="14.4" x14ac:dyDescent="0.3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ht="14.4" x14ac:dyDescent="0.3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ht="14.4" x14ac:dyDescent="0.3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ht="14.4" x14ac:dyDescent="0.3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ht="14.4" x14ac:dyDescent="0.3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ht="14.4" x14ac:dyDescent="0.3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3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117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33203125" defaultRowHeight="15" customHeight="1" x14ac:dyDescent="0.3"/>
  <cols>
    <col min="1" max="1" width="2.5546875" customWidth="1"/>
    <col min="2" max="4" width="7.6640625" customWidth="1"/>
    <col min="5" max="5" width="2.88671875" customWidth="1"/>
    <col min="6" max="6" width="4.33203125" customWidth="1"/>
    <col min="7" max="7" width="4" customWidth="1"/>
    <col min="8" max="8" width="4.33203125" customWidth="1"/>
    <col min="9" max="9" width="7.6640625" customWidth="1"/>
    <col min="10" max="10" width="6.88671875" customWidth="1"/>
    <col min="11" max="11" width="8" customWidth="1"/>
    <col min="12" max="12" width="8.44140625" customWidth="1"/>
    <col min="13" max="13" width="7.109375" customWidth="1"/>
    <col min="14" max="14" width="4.6640625" customWidth="1"/>
    <col min="15" max="15" width="7.109375" customWidth="1"/>
    <col min="16" max="16" width="7.44140625" customWidth="1"/>
    <col min="17" max="17" width="7.109375" customWidth="1"/>
    <col min="18" max="18" width="6.6640625" customWidth="1"/>
    <col min="19" max="19" width="4.5546875" customWidth="1"/>
    <col min="20" max="21" width="7.44140625" customWidth="1"/>
    <col min="22" max="22" width="2" customWidth="1"/>
    <col min="23" max="23" width="11.6640625" customWidth="1"/>
    <col min="24" max="24" width="12.5546875" customWidth="1"/>
    <col min="25" max="25" width="12.109375" customWidth="1"/>
    <col min="26" max="26" width="10.5546875" customWidth="1"/>
    <col min="27" max="27" width="12.44140625" customWidth="1"/>
    <col min="28" max="28" width="9.33203125" customWidth="1"/>
    <col min="29" max="29" width="9.109375" customWidth="1"/>
    <col min="30" max="33" width="9.33203125" customWidth="1"/>
    <col min="34" max="50" width="9.109375" customWidth="1"/>
    <col min="51" max="51" width="9.33203125" customWidth="1"/>
    <col min="52" max="62" width="9.109375" customWidth="1"/>
    <col min="63" max="63" width="10.33203125" customWidth="1"/>
    <col min="64" max="72" width="9.109375" customWidth="1"/>
    <col min="73" max="73" width="9.44140625" customWidth="1"/>
    <col min="74" max="76" width="9.109375" customWidth="1"/>
  </cols>
  <sheetData>
    <row r="1" spans="1:76" ht="4.5" customHeight="1" x14ac:dyDescent="0.3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3">
      <c r="A2" s="199" t="s">
        <v>334</v>
      </c>
      <c r="B2" s="194"/>
      <c r="C2" s="10"/>
      <c r="D2" s="11" t="s">
        <v>1</v>
      </c>
      <c r="E2" s="201" t="s">
        <v>35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May: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3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May: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3">
      <c r="A4" s="200"/>
      <c r="B4" s="194"/>
      <c r="C4" s="10"/>
      <c r="D4" s="11" t="s">
        <v>23</v>
      </c>
      <c r="E4" s="114"/>
      <c r="F4" s="6">
        <v>2022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May:</v>
      </c>
      <c r="T4" s="211">
        <f>ROUNDUP(SUM(AA9:AA161)*0.011,0)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3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3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3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May</v>
      </c>
      <c r="L7" s="202" t="s">
        <v>49</v>
      </c>
      <c r="M7" s="202" t="str">
        <f>CONCATENATE("Taxable days in ",E2)</f>
        <v>Taxable days in May</v>
      </c>
      <c r="N7" s="202" t="s">
        <v>50</v>
      </c>
      <c r="O7" s="202" t="str">
        <f>CONCATENATE("Days with food/acc. in ",$E$2)</f>
        <v>Days with food/acc. in May</v>
      </c>
      <c r="P7" s="202" t="str">
        <f>CONCATENATE("Value of benefits in ",$E$2,", DKK")</f>
        <v>Value of benefits in May, DKK</v>
      </c>
      <c r="Q7" s="202" t="str">
        <f>CONCATENATE("Salary in ",$E$2)</f>
        <v>Salary in May</v>
      </c>
      <c r="R7" s="202" t="s">
        <v>51</v>
      </c>
      <c r="S7" s="202" t="s">
        <v>52</v>
      </c>
      <c r="T7" s="202" t="str">
        <f>CONCATENATE("Gross  income in ",$E$2,", DKK")</f>
        <v>Gross  income in May, DKK</v>
      </c>
      <c r="U7" s="213" t="str">
        <f>CONCATENATE("Withheld tax in ",$E$2,", DKK")</f>
        <v>Withheld tax in May, DKK</v>
      </c>
      <c r="V7" s="74"/>
      <c r="W7" s="76" t="s">
        <v>53</v>
      </c>
      <c r="X7" s="77" t="str">
        <f>CONCATENATE("Allowance in ",$E$2,", DKK")</f>
        <v>Allowance in May, DKK</v>
      </c>
      <c r="Y7" s="77" t="str">
        <f>CONCATENATE("Value of food/acc. in ",$E$2,", DKK")</f>
        <v>Value of food/acc. in May, DKK</v>
      </c>
      <c r="Z7" s="77" t="str">
        <f>CONCATENATE("Salary in ",$E$2,", DKK")</f>
        <v>Salary in May, DKK</v>
      </c>
      <c r="AA7" s="78" t="str">
        <f>CONCATENATE("Gross salary in ",$E$2,", DKK")</f>
        <v>Gross salary in May,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3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3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361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3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3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336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3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3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3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3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3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3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3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3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3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3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3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3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3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3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3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3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3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3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3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3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3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3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3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3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3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3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3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3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3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3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3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3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3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3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3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3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3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3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3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3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3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3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3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3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3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3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3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3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3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3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3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3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3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3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3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3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3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3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3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3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3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3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3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3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3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3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3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3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3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3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3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3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3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3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3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3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3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3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3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3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3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3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3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3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3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3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3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3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3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3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3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3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3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3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3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3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3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3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3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3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3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3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3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3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3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3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3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3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3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3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3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3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3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3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3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3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3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3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3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3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3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3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3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3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3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3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3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3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3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3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3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3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3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3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3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3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3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3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3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3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3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3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3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3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3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3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3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3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3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3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336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3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3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3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3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3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3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3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3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3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3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3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3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3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3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3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3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3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3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3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3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3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3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3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3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3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3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3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3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3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3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3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3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3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3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3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3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3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3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3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3">
      <c r="A201" s="134" t="s">
        <v>63</v>
      </c>
      <c r="B201" s="142" t="s">
        <v>337</v>
      </c>
      <c r="C201" s="142" t="s">
        <v>338</v>
      </c>
      <c r="D201" s="142" t="s">
        <v>339</v>
      </c>
      <c r="E201" s="142" t="s">
        <v>340</v>
      </c>
      <c r="F201" s="142" t="s">
        <v>341</v>
      </c>
      <c r="G201" s="142" t="s">
        <v>342</v>
      </c>
      <c r="H201" s="142" t="s">
        <v>343</v>
      </c>
      <c r="I201" s="142" t="s">
        <v>344</v>
      </c>
      <c r="J201" s="142" t="s">
        <v>345</v>
      </c>
      <c r="K201" s="142" t="s">
        <v>346</v>
      </c>
      <c r="L201" s="142" t="s">
        <v>347</v>
      </c>
      <c r="M201" s="142" t="s">
        <v>348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2022M01</v>
      </c>
      <c r="BK201" s="145" t="str">
        <f>Kurs!C4</f>
        <v>2022M02</v>
      </c>
      <c r="BL201" s="145" t="str">
        <f>Kurs!D4</f>
        <v>2022M03</v>
      </c>
      <c r="BM201" s="145" t="str">
        <f>Kurs!E4</f>
        <v>2022M04</v>
      </c>
      <c r="BN201" s="145" t="str">
        <f>Kurs!F4</f>
        <v>2022M05</v>
      </c>
      <c r="BO201" s="145" t="str">
        <f>Kurs!G4</f>
        <v>2022M06</v>
      </c>
      <c r="BP201" s="145" t="str">
        <f>Kurs!H4</f>
        <v>2022M07</v>
      </c>
      <c r="BQ201" s="145" t="str">
        <f>Kurs!I4</f>
        <v>2022M08</v>
      </c>
      <c r="BR201" s="145" t="str">
        <f>Kurs!J4</f>
        <v>2022M09</v>
      </c>
      <c r="BS201" s="145" t="str">
        <f>Kurs!K4</f>
        <v>2022M10</v>
      </c>
      <c r="BT201" s="145" t="str">
        <f>Kurs!L4</f>
        <v>2022M11</v>
      </c>
      <c r="BU201" s="145" t="str">
        <f>Kurs!M4</f>
        <v>2022M12</v>
      </c>
      <c r="BV201" s="130"/>
      <c r="BW201" s="130"/>
      <c r="BX201" s="47"/>
      <c r="BY201" s="128"/>
    </row>
    <row r="202" spans="1:77" ht="22.5" customHeight="1" x14ac:dyDescent="0.3">
      <c r="A202" s="172" t="s">
        <v>97</v>
      </c>
      <c r="B202" s="146">
        <f>Kurs!B5</f>
        <v>744.11</v>
      </c>
      <c r="C202" s="146">
        <f>Kurs!C5</f>
        <v>744.08</v>
      </c>
      <c r="D202" s="146">
        <f>Kurs!D5</f>
        <v>743.79</v>
      </c>
      <c r="E202" s="146">
        <f>Kurs!E5</f>
        <v>744.15</v>
      </c>
      <c r="F202" s="146">
        <f>Kurs!F5</f>
        <v>743.94</v>
      </c>
      <c r="G202" s="146">
        <f>Kurs!G5</f>
        <v>743.93</v>
      </c>
      <c r="H202" s="146">
        <f>Kurs!H5</f>
        <v>744.26289999999995</v>
      </c>
      <c r="I202" s="146">
        <f>Kurs!I5</f>
        <v>743.93</v>
      </c>
      <c r="J202" s="146">
        <f>Kurs!J5</f>
        <v>743.66319999999996</v>
      </c>
      <c r="K202" s="146">
        <f>Kurs!K5</f>
        <v>743.89290000000005</v>
      </c>
      <c r="L202" s="146">
        <f>Kurs!L5</f>
        <v>743.8732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744.11</v>
      </c>
      <c r="BK202" s="147">
        <f>Kurs!C5</f>
        <v>744.08</v>
      </c>
      <c r="BL202" s="147">
        <f>Kurs!D5</f>
        <v>743.79</v>
      </c>
      <c r="BM202" s="147">
        <f>Kurs!E5</f>
        <v>744.15</v>
      </c>
      <c r="BN202" s="147">
        <f>Kurs!F5</f>
        <v>743.94</v>
      </c>
      <c r="BO202" s="147">
        <f>Kurs!G5</f>
        <v>743.93</v>
      </c>
      <c r="BP202" s="147">
        <f>Kurs!H5</f>
        <v>744.26289999999995</v>
      </c>
      <c r="BQ202" s="147">
        <f>Kurs!I5</f>
        <v>743.93</v>
      </c>
      <c r="BR202" s="147">
        <f>Kurs!J5</f>
        <v>743.66319999999996</v>
      </c>
      <c r="BS202" s="147">
        <f>Kurs!K5</f>
        <v>743.89290000000005</v>
      </c>
      <c r="BT202" s="147">
        <f>Kurs!L5</f>
        <v>743.8732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3">
      <c r="A203" s="172" t="s">
        <v>59</v>
      </c>
      <c r="B203" s="146">
        <f>Kurs!B6</f>
        <v>657.7</v>
      </c>
      <c r="C203" s="146">
        <f>Kurs!C6</f>
        <v>656.08</v>
      </c>
      <c r="D203" s="146">
        <f>Kurs!D6</f>
        <v>670.02</v>
      </c>
      <c r="E203" s="146">
        <f>Kurs!E6</f>
        <v>706.02</v>
      </c>
      <c r="F203" s="146">
        <f>Kurs!F6</f>
        <v>694.43</v>
      </c>
      <c r="G203" s="146">
        <f>Kurs!G6</f>
        <v>694.48</v>
      </c>
      <c r="H203" s="146">
        <f>Kurs!H6</f>
        <v>731.26570000000004</v>
      </c>
      <c r="I203" s="146">
        <f>Kurs!I6</f>
        <v>734.59870000000001</v>
      </c>
      <c r="J203" s="146">
        <f>Kurs!J6</f>
        <v>751.08320000000003</v>
      </c>
      <c r="K203" s="146">
        <f>Kurs!K6</f>
        <v>757.1671</v>
      </c>
      <c r="L203" s="146">
        <f>Kurs!L6</f>
        <v>729.52549999999997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657.7</v>
      </c>
      <c r="BK203" s="147">
        <f>Kurs!C6</f>
        <v>656.08</v>
      </c>
      <c r="BL203" s="147">
        <f>Kurs!D6</f>
        <v>670.02</v>
      </c>
      <c r="BM203" s="147">
        <f>Kurs!E6</f>
        <v>706.02</v>
      </c>
      <c r="BN203" s="147">
        <f>Kurs!F6</f>
        <v>694.43</v>
      </c>
      <c r="BO203" s="147">
        <f>Kurs!G6</f>
        <v>694.48</v>
      </c>
      <c r="BP203" s="147">
        <f>Kurs!H6</f>
        <v>731.26570000000004</v>
      </c>
      <c r="BQ203" s="147">
        <f>Kurs!I6</f>
        <v>734.59870000000001</v>
      </c>
      <c r="BR203" s="147">
        <f>Kurs!J6</f>
        <v>751.08320000000003</v>
      </c>
      <c r="BS203" s="147">
        <f>Kurs!K6</f>
        <v>757.1671</v>
      </c>
      <c r="BT203" s="147">
        <f>Kurs!L6</f>
        <v>729.52549999999997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3">
      <c r="A204" s="172" t="s">
        <v>336</v>
      </c>
      <c r="B204" s="146">
        <f>Kurs!B7</f>
        <v>521</v>
      </c>
      <c r="C204" s="146">
        <f>Kurs!C7</f>
        <v>515.94000000000005</v>
      </c>
      <c r="D204" s="146">
        <f>Kurs!D7</f>
        <v>535.25</v>
      </c>
      <c r="E204" s="146">
        <f>Kurs!E7</f>
        <v>554.26</v>
      </c>
      <c r="F204" s="146">
        <f>Kurs!F7</f>
        <v>548.1</v>
      </c>
      <c r="G204" s="146">
        <f>Kurs!G7</f>
        <v>549.59</v>
      </c>
      <c r="H204" s="146">
        <f>Kurs!H7</f>
        <v>564.74900000000002</v>
      </c>
      <c r="I204" s="146">
        <f>Kurs!I7</f>
        <v>568.86779999999999</v>
      </c>
      <c r="J204" s="146">
        <f>Kurs!J7</f>
        <v>563.98230000000001</v>
      </c>
      <c r="K204" s="146">
        <f>Kurs!K7</f>
        <v>551.97429999999997</v>
      </c>
      <c r="L204" s="146">
        <f>Kurs!L7</f>
        <v>542.77409999999998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3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3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3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365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3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3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3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3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29200</v>
      </c>
      <c r="I211" s="175">
        <v>68</v>
      </c>
      <c r="J211" s="174">
        <f>+H210-H211</f>
        <v>-29200</v>
      </c>
      <c r="K211" s="175">
        <f>ABS(+J211/K207)</f>
        <v>80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3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17500</v>
      </c>
      <c r="I212" s="175">
        <v>31.23</v>
      </c>
      <c r="J212" s="174">
        <f>+H210-H212</f>
        <v>-17500</v>
      </c>
      <c r="K212" s="175">
        <f>ABS(+J212/K207)</f>
        <v>47.945205479452056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3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46700</v>
      </c>
      <c r="I213" s="175">
        <v>99.23</v>
      </c>
      <c r="J213" s="174">
        <f>+H210-H213</f>
        <v>-46700</v>
      </c>
      <c r="K213" s="175">
        <f>ABS(+J213/K207)</f>
        <v>127.94520547945206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3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3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3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3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3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3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3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3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3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3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3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3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3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3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3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3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3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3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3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3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3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3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3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3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3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3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3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3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3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3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3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3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3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3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3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3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3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3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3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3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3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3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3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3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3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3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3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3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3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3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3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3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3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3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3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3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3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3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3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3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3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3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3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3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3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3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3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3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3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3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3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3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3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3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3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3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3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3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3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3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3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3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3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3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3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3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3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3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3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3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3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3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3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3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3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3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3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3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3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3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3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3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3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3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3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3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3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3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3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3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3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3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3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3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3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3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3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3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3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3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3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3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3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3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3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3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3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3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3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3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3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3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3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3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3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3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3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3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3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3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3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3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3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3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3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3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3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3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3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3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3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3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3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3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3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3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3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3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3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3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3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3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3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3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3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3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3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3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3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3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3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3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3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3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3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3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3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3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3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3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3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3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3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3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3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3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3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3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3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3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3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3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3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3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3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3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3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3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3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3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GIcX39mY+N1Xo/LxyD9t2HIKi9F1gIx6b/ON6Hw51odWpjFcAXUwahpC0e8feSD7NLQjC0dLa1b6M5mlwKmaRA==" saltValue="7D5n4MofJxddyHTugCqzgw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33203125" defaultRowHeight="15" customHeight="1" x14ac:dyDescent="0.3"/>
  <cols>
    <col min="1" max="1" width="11.5546875" customWidth="1"/>
    <col min="2" max="2" width="6.33203125" customWidth="1"/>
    <col min="3" max="3" width="15.5546875" customWidth="1"/>
    <col min="4" max="13" width="7.33203125" customWidth="1"/>
    <col min="14" max="14" width="7.44140625" customWidth="1"/>
    <col min="15" max="15" width="8" customWidth="1"/>
    <col min="16" max="16" width="9.109375" customWidth="1"/>
  </cols>
  <sheetData>
    <row r="1" spans="1:16" ht="18" customHeight="1" x14ac:dyDescent="0.3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3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3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3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3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3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2022</v>
      </c>
    </row>
    <row r="7" spans="1:16" ht="18" customHeight="1" x14ac:dyDescent="0.3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3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3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3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3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3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3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3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3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3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3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3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3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3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3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3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3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3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3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3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3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3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3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3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3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3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3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3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3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3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3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3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3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3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3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3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3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3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3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3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3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3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3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3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3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3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3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3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3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3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3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3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3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3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3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3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3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3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3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3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3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3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3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3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3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3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3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3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3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3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3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3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3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3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3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3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3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3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3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3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3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3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3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3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3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3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3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3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3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3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3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3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3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3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3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3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3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3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3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3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3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3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3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3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3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3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3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3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3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3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3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3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3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3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3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3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3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3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3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3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3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3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3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3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3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3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3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3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3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3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3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3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3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3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3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3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3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3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3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3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3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3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3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3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3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3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3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3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3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3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3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3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3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3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3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3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H3" sqref="H3"/>
    </sheetView>
  </sheetViews>
  <sheetFormatPr defaultColWidth="17.33203125" defaultRowHeight="15" customHeight="1" x14ac:dyDescent="0.3"/>
  <cols>
    <col min="1" max="1" width="1.33203125" customWidth="1"/>
    <col min="2" max="2" width="10.33203125" customWidth="1"/>
    <col min="3" max="3" width="14.44140625" customWidth="1"/>
    <col min="4" max="4" width="11.88671875" customWidth="1"/>
    <col min="5" max="5" width="18.33203125" customWidth="1"/>
    <col min="6" max="6" width="8.33203125" customWidth="1"/>
    <col min="7" max="7" width="11.109375" customWidth="1"/>
    <col min="8" max="8" width="65.44140625" customWidth="1"/>
  </cols>
  <sheetData>
    <row r="1" spans="1:8" ht="12.75" customHeight="1" x14ac:dyDescent="0.3">
      <c r="A1" s="8"/>
      <c r="B1" s="8"/>
      <c r="C1" s="8"/>
      <c r="D1" s="8"/>
      <c r="E1" s="8"/>
      <c r="F1" s="8"/>
      <c r="G1" s="8"/>
      <c r="H1" s="8"/>
    </row>
    <row r="2" spans="1:8" ht="15" customHeight="1" x14ac:dyDescent="0.3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3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3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3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3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3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3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3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3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3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3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3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3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3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3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3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3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3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3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3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3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3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3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3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3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3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3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3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3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3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3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3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3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3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3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3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3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3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3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3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3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3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3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3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3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3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3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3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3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3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3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3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3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3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3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3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3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3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3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3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3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3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3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3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3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3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3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3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3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3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3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3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3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3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3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3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3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3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3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3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3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3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3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3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3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3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3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3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3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3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3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3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3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3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3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3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3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3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3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3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3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3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3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3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3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3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3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3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3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3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3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3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3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3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3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3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3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3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3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3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3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3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3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3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3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3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3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3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3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3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3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3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3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3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3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3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3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3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3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3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3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3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3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3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3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3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3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3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3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3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3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3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3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3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3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tabSelected="1" workbookViewId="0">
      <selection activeCell="B13" sqref="B13"/>
    </sheetView>
  </sheetViews>
  <sheetFormatPr defaultColWidth="17.33203125" defaultRowHeight="15" customHeight="1" x14ac:dyDescent="0.3"/>
  <cols>
    <col min="1" max="1" width="8.6640625" customWidth="1"/>
    <col min="2" max="13" width="10.109375" bestFit="1" customWidth="1"/>
  </cols>
  <sheetData>
    <row r="1" spans="1:13" ht="14.4" x14ac:dyDescent="0.3">
      <c r="A1" s="227">
        <f>'Specification of wages &amp; taxes'!F4</f>
        <v>2022</v>
      </c>
      <c r="B1" s="228"/>
      <c r="C1" s="228"/>
    </row>
    <row r="2" spans="1:13" ht="15" customHeight="1" x14ac:dyDescent="0.3">
      <c r="A2" s="135"/>
      <c r="B2" s="135"/>
      <c r="C2" s="135"/>
    </row>
    <row r="3" spans="1:13" ht="15" customHeight="1" x14ac:dyDescent="0.3">
      <c r="A3" s="135"/>
      <c r="B3" s="135"/>
      <c r="C3" s="135"/>
    </row>
    <row r="4" spans="1:13" ht="15" customHeight="1" x14ac:dyDescent="0.3">
      <c r="A4" s="136"/>
      <c r="B4" s="137" t="s">
        <v>349</v>
      </c>
      <c r="C4" s="137" t="s">
        <v>350</v>
      </c>
      <c r="D4" s="137" t="s">
        <v>351</v>
      </c>
      <c r="E4" s="137" t="s">
        <v>352</v>
      </c>
      <c r="F4" s="137" t="s">
        <v>353</v>
      </c>
      <c r="G4" s="137" t="s">
        <v>354</v>
      </c>
      <c r="H4" s="137" t="s">
        <v>355</v>
      </c>
      <c r="I4" s="137" t="s">
        <v>356</v>
      </c>
      <c r="J4" s="137" t="s">
        <v>357</v>
      </c>
      <c r="K4" s="137" t="s">
        <v>358</v>
      </c>
      <c r="L4" s="137" t="s">
        <v>359</v>
      </c>
      <c r="M4" s="138" t="s">
        <v>360</v>
      </c>
    </row>
    <row r="5" spans="1:13" ht="15" customHeight="1" x14ac:dyDescent="0.3">
      <c r="A5" s="139" t="s">
        <v>329</v>
      </c>
      <c r="B5" s="141">
        <v>744.11</v>
      </c>
      <c r="C5" s="141">
        <v>744.08</v>
      </c>
      <c r="D5" s="141">
        <v>743.79</v>
      </c>
      <c r="E5" s="141">
        <v>744.15</v>
      </c>
      <c r="F5" s="163">
        <v>743.94</v>
      </c>
      <c r="G5" s="163">
        <v>743.93</v>
      </c>
      <c r="H5" s="163">
        <v>744.26289999999995</v>
      </c>
      <c r="I5" s="164">
        <v>743.93</v>
      </c>
      <c r="J5" s="141">
        <v>743.66319999999996</v>
      </c>
      <c r="K5" s="141">
        <v>743.89290000000005</v>
      </c>
      <c r="L5" s="141">
        <v>743.8732</v>
      </c>
      <c r="M5" s="141"/>
    </row>
    <row r="6" spans="1:13" ht="15" customHeight="1" x14ac:dyDescent="0.3">
      <c r="A6" s="139" t="s">
        <v>330</v>
      </c>
      <c r="B6" s="141">
        <v>657.7</v>
      </c>
      <c r="C6" s="141">
        <v>656.08</v>
      </c>
      <c r="D6" s="141">
        <v>670.02</v>
      </c>
      <c r="E6" s="141">
        <v>706.02</v>
      </c>
      <c r="F6" s="163">
        <v>694.43</v>
      </c>
      <c r="G6" s="163">
        <v>694.48</v>
      </c>
      <c r="H6" s="163">
        <v>731.26570000000004</v>
      </c>
      <c r="I6" s="164">
        <v>734.59870000000001</v>
      </c>
      <c r="J6" s="141">
        <v>751.08320000000003</v>
      </c>
      <c r="K6" s="141">
        <v>757.1671</v>
      </c>
      <c r="L6" s="141">
        <v>729.52549999999997</v>
      </c>
      <c r="M6" s="141"/>
    </row>
    <row r="7" spans="1:13" ht="15" customHeight="1" x14ac:dyDescent="0.3">
      <c r="A7" s="139" t="s">
        <v>336</v>
      </c>
      <c r="B7" s="141">
        <v>521</v>
      </c>
      <c r="C7" s="141">
        <v>515.94000000000005</v>
      </c>
      <c r="D7" s="141">
        <v>535.25</v>
      </c>
      <c r="E7" s="141">
        <v>554.26</v>
      </c>
      <c r="F7" s="163">
        <v>548.1</v>
      </c>
      <c r="G7" s="163">
        <v>549.59</v>
      </c>
      <c r="H7" s="163">
        <v>564.74900000000002</v>
      </c>
      <c r="I7" s="164">
        <v>568.86779999999999</v>
      </c>
      <c r="J7" s="141">
        <v>563.98230000000001</v>
      </c>
      <c r="K7" s="141">
        <v>551.97429999999997</v>
      </c>
      <c r="L7" s="141">
        <v>542.77409999999998</v>
      </c>
      <c r="M7" s="141"/>
    </row>
    <row r="8" spans="1:13" ht="15" customHeight="1" x14ac:dyDescent="0.3">
      <c r="A8" s="139" t="s">
        <v>62</v>
      </c>
      <c r="B8" s="140">
        <v>100</v>
      </c>
      <c r="C8" s="140">
        <v>100</v>
      </c>
      <c r="D8" s="140">
        <v>100</v>
      </c>
      <c r="E8" s="140">
        <v>100</v>
      </c>
      <c r="F8" s="140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3">
      <c r="B11" s="162"/>
    </row>
    <row r="13" spans="1:13" ht="15" customHeight="1" x14ac:dyDescent="0.3">
      <c r="B13" s="178" t="s">
        <v>362</v>
      </c>
    </row>
    <row r="16" spans="1:13" ht="15" customHeight="1" x14ac:dyDescent="0.3">
      <c r="L16" t="s">
        <v>332</v>
      </c>
    </row>
  </sheetData>
  <sheetProtection algorithmName="SHA-512" hashValue="6hWxHnIWL449NQa8bCjrRaeAqWgMaKEO/adRKNaf/TJajbnMuN1Bv4pMvJpbckdW7IkX3DzxP/PJkHcwDIMs+g==" saltValue="I7hFkTDPHWAgqwBppEN0nw==" spinCount="100000" sheet="1" objects="1" scenarios="1"/>
  <mergeCells count="1">
    <mergeCell ref="A1:C1"/>
  </mergeCells>
  <hyperlinks>
    <hyperlink ref="B13" r:id="rId1" display="https://www.nationalbanken.dk/da/statistik/valutakurs/Sider/default.aspx" xr:uid="{7D4417D8-66D1-4A23-B32D-D57CF61D9D64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C13" sqref="C13"/>
    </sheetView>
  </sheetViews>
  <sheetFormatPr defaultRowHeight="14.4" x14ac:dyDescent="0.3"/>
  <sheetData>
    <row r="9" spans="1:10" x14ac:dyDescent="0.3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3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3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3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3">
      <c r="A13" s="167" t="s">
        <v>112</v>
      </c>
      <c r="B13" s="168">
        <v>29200</v>
      </c>
      <c r="C13" s="168"/>
      <c r="D13" s="169"/>
      <c r="E13" s="170"/>
      <c r="F13" s="170"/>
      <c r="G13" s="170"/>
      <c r="H13" s="170"/>
      <c r="I13" s="170"/>
      <c r="J13" s="170"/>
    </row>
    <row r="14" spans="1:10" x14ac:dyDescent="0.3">
      <c r="A14" s="167" t="s">
        <v>115</v>
      </c>
      <c r="B14" s="168">
        <v>17500</v>
      </c>
      <c r="C14" s="169"/>
      <c r="D14" s="169"/>
      <c r="E14" s="170"/>
      <c r="F14" s="170"/>
      <c r="G14" s="170"/>
      <c r="H14" s="170"/>
      <c r="I14" s="170"/>
      <c r="J14" s="170"/>
    </row>
    <row r="15" spans="1:10" x14ac:dyDescent="0.3">
      <c r="A15" s="167" t="s">
        <v>58</v>
      </c>
      <c r="B15" s="168">
        <f t="shared" ref="B15" si="0">+B13+B14</f>
        <v>46700</v>
      </c>
      <c r="C15" s="169"/>
      <c r="D15" s="169"/>
      <c r="E15" s="170"/>
      <c r="F15" s="170"/>
      <c r="G15" s="170"/>
      <c r="H15" s="170"/>
      <c r="I15" s="170"/>
      <c r="J15" s="170"/>
    </row>
  </sheetData>
  <sheetProtection password="C9C3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Mikael Munch</cp:lastModifiedBy>
  <cp:lastPrinted>2020-09-02T17:01:21Z</cp:lastPrinted>
  <dcterms:created xsi:type="dcterms:W3CDTF">2015-05-04T12:02:48Z</dcterms:created>
  <dcterms:modified xsi:type="dcterms:W3CDTF">2022-12-07T16:42:49Z</dcterms:modified>
</cp:coreProperties>
</file>